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82" firstSheet="8" activeTab="13"/>
  </bookViews>
  <sheets>
    <sheet name="三公经费公开表2016.9" sheetId="1" r:id="rId1"/>
    <sheet name="三公经费公开表2016.12" sheetId="2" r:id="rId2"/>
    <sheet name="三公经费公开表2017.3" sheetId="3" r:id="rId3"/>
    <sheet name="三公经费公开表2017.6" sheetId="4" r:id="rId4"/>
    <sheet name="三公经费公开表2018.3" sheetId="5" r:id="rId5"/>
    <sheet name="三公经费公开表2018.6" sheetId="6" r:id="rId6"/>
    <sheet name="三公经费公开表2018.9" sheetId="7" r:id="rId7"/>
    <sheet name="三公经费公开表2018.12" sheetId="8" r:id="rId8"/>
    <sheet name="三公经费公开表2019.3" sheetId="9" r:id="rId9"/>
    <sheet name="三公经费公开表2019.6" sheetId="10" r:id="rId10"/>
    <sheet name="三公经费公开表2019.9" sheetId="11" r:id="rId11"/>
    <sheet name="三公经费公开表2019.12" sheetId="12" r:id="rId12"/>
    <sheet name="三公经费公开表2020.03" sheetId="13" r:id="rId13"/>
    <sheet name="三公经费公开表2020.06" sheetId="14" r:id="rId14"/>
    <sheet name="Sheet3" sheetId="15" r:id="rId15"/>
  </sheets>
  <definedNames/>
  <calcPr fullCalcOnLoad="1"/>
</workbook>
</file>

<file path=xl/sharedStrings.xml><?xml version="1.0" encoding="utf-8"?>
<sst xmlns="http://schemas.openxmlformats.org/spreadsheetml/2006/main" count="378" uniqueCount="73">
  <si>
    <t>平罗县2016年第三季度党政机关“三公”经费公开情况表</t>
  </si>
  <si>
    <t>填报单位（签章）：平罗县农村综合改革服务中心</t>
  </si>
  <si>
    <t>2016 年 9 月 30 日</t>
  </si>
  <si>
    <t>单位：万元</t>
  </si>
  <si>
    <t>序号</t>
  </si>
  <si>
    <t>项目名称</t>
  </si>
  <si>
    <t xml:space="preserve">2015年 </t>
  </si>
  <si>
    <t>2016年</t>
  </si>
  <si>
    <t>与上年同期增减比例%</t>
  </si>
  <si>
    <t>备  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</si>
  <si>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</si>
  <si>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</si>
  <si>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</si>
  <si>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</si>
  <si>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</si>
  <si>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</si>
  <si>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</si>
  <si>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</si>
  <si>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</si>
  <si>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</si>
  <si>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</si>
  <si>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 1 个。本单位实有车辆 1 辆，其中：公务用车 1 辆；执法执勤车辆 辆；特种车辆      辆；其他  辆。</t>
  </si>
  <si>
    <t>2、公务接待  28 次， 接待 136 人次。</t>
  </si>
  <si>
    <t>3、因公出国（境）组团    次，参加     人。</t>
  </si>
  <si>
    <t xml:space="preserve">      单位负责人（签字）：</t>
  </si>
  <si>
    <t>填表人：李娟</t>
  </si>
  <si>
    <t>平罗县2016年第四季度党政机关“三公”经费公开情况表</t>
  </si>
  <si>
    <t>2016 年 12 月 31 日</t>
  </si>
  <si>
    <t>平罗县2017年第一季度党政机关“三公”经费公开情况表</t>
  </si>
  <si>
    <t>2017 年 3 月 31 日</t>
  </si>
  <si>
    <t xml:space="preserve">2016年 </t>
  </si>
  <si>
    <t>2017年</t>
  </si>
  <si>
    <t>2、公务接待 38 次， 接待 180 人次。</t>
  </si>
  <si>
    <t>平罗县2017年第二季度党政机关“三公”经费公开情况表</t>
  </si>
  <si>
    <t>2017 年 6 月 30 日</t>
  </si>
  <si>
    <t>2、公务接待 40 次， 接待 196 人次。</t>
  </si>
  <si>
    <t>平罗县2018年第一季度党政机关“三公”经费公开情况表</t>
  </si>
  <si>
    <t>2018 年 3 月 31 日</t>
  </si>
  <si>
    <t xml:space="preserve">2017年 </t>
  </si>
  <si>
    <t>2018年</t>
  </si>
  <si>
    <t>2、公务接待 6 次， 接待 70 人次。</t>
  </si>
  <si>
    <t>平罗县2018年第二季度党政机关“三公”经费公开情况表</t>
  </si>
  <si>
    <t>2018 年 6 月 30 日</t>
  </si>
  <si>
    <t>1、车辆编制数 1 个。本单位实有车辆 1 辆，其中：公务用车 1 辆；执法执勤车辆 0 辆；特种车辆 0 辆；其他 0 辆。</t>
  </si>
  <si>
    <t>2、公务接待 0 次， 接待 0 人次。</t>
  </si>
  <si>
    <t>3、因公出国（境）组团 0 次，参加  0 人。</t>
  </si>
  <si>
    <t>平罗县2018年第三季度党政机关“三公”经费公开情况表</t>
  </si>
  <si>
    <t>2018 年 9 月 30 日</t>
  </si>
  <si>
    <t>2、公务接待 1 次， 接待 7 人次。</t>
  </si>
  <si>
    <t>平罗县2018年第四季度党政机关“三公”经费公开情况表</t>
  </si>
  <si>
    <t>2018 年 12 月 31 日</t>
  </si>
  <si>
    <t xml:space="preserve">  单位：万元</t>
  </si>
  <si>
    <t>2、公务接待 2 次， 接待 18 人次。</t>
  </si>
  <si>
    <t>平罗县2019年第一季度党政机关“三公”经费公开情况表</t>
  </si>
  <si>
    <t>2019 年 3 月 31 日</t>
  </si>
  <si>
    <t xml:space="preserve">2018年 </t>
  </si>
  <si>
    <t>2019年</t>
  </si>
  <si>
    <t>平罗县2019年第二季度党政机关“三公”经费公开情况表</t>
  </si>
  <si>
    <t>2019 年 6 月 30 日</t>
  </si>
  <si>
    <t>平罗县2019年第三季度党政机关“三公”经费公开情况表</t>
  </si>
  <si>
    <t>2019 年 9 月 30 日</t>
  </si>
  <si>
    <t>填表人：吴新佐</t>
  </si>
  <si>
    <t>平罗县2019年第四季度党政机关“三公”经费公开情况表</t>
  </si>
  <si>
    <t>2019 年 12 月 30 日</t>
  </si>
  <si>
    <t>1、车辆编制数 1 个。本单位实有车辆 1 辆，其中：公务用车 1 辆；执法执勤车辆 0 辆；特种车辆 0 辆；其他 0 辆。10月10日，由于事业单位车改，农改中心车辆上缴县财政局。</t>
  </si>
  <si>
    <t>2、公务接待 2 次， 接待 12人次。</t>
  </si>
  <si>
    <t>平罗县2020年第一季度党政机关“三公”经费公开情况表</t>
  </si>
  <si>
    <t>2020年 4 月 10 日</t>
  </si>
  <si>
    <t xml:space="preserve">2019年 </t>
  </si>
  <si>
    <t>2020年</t>
  </si>
  <si>
    <t>1、车辆编制数 0个。本单位实有车辆 0 辆，其中：公务用车 0 辆；执法执勤车辆 0 辆；特种车辆 0 辆；其他 0 辆。</t>
  </si>
  <si>
    <t>平罗县2020年第二季度党政机关“三公”经费公开情况表</t>
  </si>
  <si>
    <t>2020年 7 月 7 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</si>
</sst>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23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1" fontId="3" fillId="0" borderId="0" xfId="0" applyNumberFormat="1" applyFont="1" applyAlignment="1">
      <alignment/>
    </xf>
    <xf numFmtId="31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1" fontId="3" fillId="0" borderId="11" xfId="0" applyNumberFormat="1" applyFont="1" applyBorder="1" applyAlignment="1">
      <alignment horizontal="center" vertical="center"/>
    </xf>
    <xf numFmtId="31" fontId="3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49" fontId="3" fillId="0" borderId="15" xfId="63" applyNumberFormat="1" applyFont="1" applyBorder="1" applyAlignment="1">
      <alignment horizontal="left" vertical="center" wrapText="1"/>
      <protection/>
    </xf>
    <xf numFmtId="49" fontId="3" fillId="0" borderId="15" xfId="63" applyNumberFormat="1" applyFont="1" applyBorder="1" applyAlignment="1">
      <alignment horizontal="center" vertical="center" wrapText="1"/>
      <protection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63" applyNumberFormat="1" applyFont="1" applyBorder="1" applyAlignment="1">
      <alignment horizontal="left" vertical="center" wrapText="1"/>
      <protection/>
    </xf>
    <xf numFmtId="0" fontId="0" fillId="0" borderId="16" xfId="0" applyBorder="1" applyAlignment="1">
      <alignment horizontal="right" vertical="center"/>
    </xf>
    <xf numFmtId="49" fontId="0" fillId="0" borderId="17" xfId="63" applyNumberFormat="1" applyFont="1" applyFill="1" applyBorder="1" applyAlignment="1">
      <alignment horizontal="left" vertical="center" wrapText="1"/>
      <protection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0" fontId="0" fillId="0" borderId="19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/>
    </xf>
    <xf numFmtId="177" fontId="3" fillId="0" borderId="15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15"/>
  <sheetViews>
    <sheetView workbookViewId="0" topLeftCell="A1">
      <selection activeCell="G8" sqref="G8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2</v>
      </c>
      <c r="E2" s="8"/>
      <c r="H2" s="9" t="s">
        <v>3</v>
      </c>
    </row>
    <row r="3" spans="1:8" s="2" customFormat="1" ht="24" customHeight="1">
      <c r="A3" s="10" t="s">
        <v>4</v>
      </c>
      <c r="B3" s="11" t="s">
        <v>5</v>
      </c>
      <c r="C3" s="12" t="s">
        <v>6</v>
      </c>
      <c r="D3" s="13"/>
      <c r="E3" s="12" t="s">
        <v>7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40"/>
      <c r="D5" s="22"/>
      <c r="E5" s="40">
        <f aca="true" t="shared" si="0" ref="C5:F5">SUM(E6+E7+E10+E11)</f>
        <v>3.7800000000000002</v>
      </c>
      <c r="F5" s="22">
        <f t="shared" si="0"/>
        <v>3.7800000000000002</v>
      </c>
      <c r="G5" s="22" t="e">
        <f aca="true" t="shared" si="1" ref="G5:G11">SUM(E5-C5)/C5*100</f>
        <v>#DIV/0!</v>
      </c>
      <c r="H5" s="22"/>
    </row>
    <row r="6" spans="1:8" ht="39" customHeight="1">
      <c r="A6" s="21">
        <v>1</v>
      </c>
      <c r="B6" s="23" t="s">
        <v>14</v>
      </c>
      <c r="C6" s="40"/>
      <c r="D6" s="22"/>
      <c r="E6" s="40"/>
      <c r="F6" s="22"/>
      <c r="G6" s="22" t="e">
        <f t="shared" si="1"/>
        <v>#DIV/0!</v>
      </c>
      <c r="H6" s="22"/>
    </row>
    <row r="7" spans="1:8" ht="39" customHeight="1">
      <c r="A7" s="21">
        <v>2</v>
      </c>
      <c r="B7" s="23" t="s">
        <v>15</v>
      </c>
      <c r="C7" s="40"/>
      <c r="D7" s="40"/>
      <c r="E7" s="40">
        <v>1.91</v>
      </c>
      <c r="F7" s="40">
        <v>1.91</v>
      </c>
      <c r="G7" s="22" t="e">
        <f t="shared" si="1"/>
        <v>#DIV/0!</v>
      </c>
      <c r="H7" s="22"/>
    </row>
    <row r="8" spans="1:8" ht="39" customHeight="1">
      <c r="A8" s="21">
        <v>3</v>
      </c>
      <c r="B8" s="24" t="s">
        <v>16</v>
      </c>
      <c r="C8" s="40"/>
      <c r="D8" s="22"/>
      <c r="E8" s="40"/>
      <c r="F8" s="22"/>
      <c r="G8" s="22" t="e">
        <f t="shared" si="1"/>
        <v>#DIV/0!</v>
      </c>
      <c r="H8" s="22"/>
    </row>
    <row r="9" spans="1:8" ht="39" customHeight="1">
      <c r="A9" s="21">
        <v>4</v>
      </c>
      <c r="B9" s="24" t="s">
        <v>17</v>
      </c>
      <c r="C9" s="40"/>
      <c r="D9" s="40"/>
      <c r="E9" s="40">
        <v>1.91</v>
      </c>
      <c r="F9" s="40">
        <v>1.91</v>
      </c>
      <c r="G9" s="22" t="e">
        <f t="shared" si="1"/>
        <v>#DIV/0!</v>
      </c>
      <c r="H9" s="22"/>
    </row>
    <row r="10" spans="1:8" ht="39" customHeight="1">
      <c r="A10" s="21">
        <v>5</v>
      </c>
      <c r="B10" s="23" t="s">
        <v>18</v>
      </c>
      <c r="C10" s="25"/>
      <c r="D10" s="25"/>
      <c r="E10" s="25">
        <v>1.87</v>
      </c>
      <c r="F10" s="25">
        <v>1.87</v>
      </c>
      <c r="G10" s="22" t="e">
        <f t="shared" si="1"/>
        <v>#DIV/0!</v>
      </c>
      <c r="H10" s="22"/>
    </row>
    <row r="11" spans="1:8" ht="39" customHeight="1">
      <c r="A11" s="26">
        <v>6</v>
      </c>
      <c r="B11" s="27" t="s">
        <v>19</v>
      </c>
      <c r="C11" s="25"/>
      <c r="D11" s="25"/>
      <c r="E11" s="25">
        <v>0</v>
      </c>
      <c r="F11" s="25">
        <v>0</v>
      </c>
      <c r="G11" s="25" t="e">
        <f t="shared" si="1"/>
        <v>#DIV/0!</v>
      </c>
      <c r="H11" s="25"/>
    </row>
    <row r="12" spans="1:8" ht="27" customHeight="1">
      <c r="A12" s="28" t="s">
        <v>20</v>
      </c>
      <c r="B12" s="29" t="s">
        <v>21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22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23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25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J11" sqref="J11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1.125" style="0" customWidth="1"/>
  </cols>
  <sheetData>
    <row r="1" spans="1:8" ht="34.5" customHeight="1">
      <c r="A1" s="5" t="s">
        <v>57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58</v>
      </c>
      <c r="E2" s="8"/>
      <c r="H2" s="9" t="s">
        <v>51</v>
      </c>
    </row>
    <row r="3" spans="1:8" s="2" customFormat="1" ht="24" customHeight="1">
      <c r="A3" s="10" t="s">
        <v>4</v>
      </c>
      <c r="B3" s="11" t="s">
        <v>5</v>
      </c>
      <c r="C3" s="12" t="s">
        <v>55</v>
      </c>
      <c r="D3" s="13"/>
      <c r="E3" s="12" t="s">
        <v>56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22">
        <f>SUM(C6+C7+C10+C11)</f>
        <v>0.65</v>
      </c>
      <c r="D5" s="22">
        <f>SUM(D6+D7+D10+D11)</f>
        <v>1.75</v>
      </c>
      <c r="E5" s="22">
        <f aca="true" t="shared" si="0" ref="C5:F5">SUM(E6+E7+E10+E11)</f>
        <v>0.57</v>
      </c>
      <c r="F5" s="22">
        <f t="shared" si="0"/>
        <v>1.35</v>
      </c>
      <c r="G5" s="22">
        <f aca="true" t="shared" si="1" ref="G5:G11">SUM(E5-C5)/C5*100</f>
        <v>-12.307692307692317</v>
      </c>
      <c r="H5" s="22"/>
    </row>
    <row r="6" spans="1:8" ht="39" customHeight="1">
      <c r="A6" s="21">
        <v>1</v>
      </c>
      <c r="B6" s="23" t="s">
        <v>14</v>
      </c>
      <c r="C6" s="22">
        <v>0</v>
      </c>
      <c r="D6" s="22">
        <v>0</v>
      </c>
      <c r="E6" s="22">
        <v>0</v>
      </c>
      <c r="F6" s="22">
        <v>0</v>
      </c>
      <c r="G6" s="22" t="e">
        <f t="shared" si="1"/>
        <v>#DIV/0!</v>
      </c>
      <c r="H6" s="22"/>
    </row>
    <row r="7" spans="1:8" ht="39" customHeight="1">
      <c r="A7" s="21">
        <v>2</v>
      </c>
      <c r="B7" s="23" t="s">
        <v>15</v>
      </c>
      <c r="C7" s="22">
        <v>0.65</v>
      </c>
      <c r="D7" s="22">
        <f>0.82+0.65</f>
        <v>1.47</v>
      </c>
      <c r="E7" s="22">
        <f>E9</f>
        <v>0.57</v>
      </c>
      <c r="F7" s="22">
        <f>F8+F9</f>
        <v>1.35</v>
      </c>
      <c r="G7" s="22">
        <f t="shared" si="1"/>
        <v>-12.307692307692317</v>
      </c>
      <c r="H7" s="22"/>
    </row>
    <row r="8" spans="1:8" ht="39" customHeight="1">
      <c r="A8" s="21">
        <v>3</v>
      </c>
      <c r="B8" s="24" t="s">
        <v>16</v>
      </c>
      <c r="C8" s="22">
        <v>0</v>
      </c>
      <c r="D8" s="22">
        <v>0</v>
      </c>
      <c r="E8" s="22">
        <v>0</v>
      </c>
      <c r="F8" s="22">
        <v>0</v>
      </c>
      <c r="G8" s="22" t="e">
        <f t="shared" si="1"/>
        <v>#DIV/0!</v>
      </c>
      <c r="H8" s="22"/>
    </row>
    <row r="9" spans="1:8" ht="39" customHeight="1">
      <c r="A9" s="21">
        <v>4</v>
      </c>
      <c r="B9" s="24" t="s">
        <v>17</v>
      </c>
      <c r="C9" s="22">
        <v>0.65</v>
      </c>
      <c r="D9" s="22">
        <f>0.82+0.65</f>
        <v>1.47</v>
      </c>
      <c r="E9" s="22">
        <v>0.57</v>
      </c>
      <c r="F9" s="22">
        <f>0.78+0.57</f>
        <v>1.35</v>
      </c>
      <c r="G9" s="22">
        <f t="shared" si="1"/>
        <v>-12.307692307692317</v>
      </c>
      <c r="H9" s="22"/>
    </row>
    <row r="10" spans="1:8" ht="39" customHeight="1">
      <c r="A10" s="21">
        <v>5</v>
      </c>
      <c r="B10" s="23" t="s">
        <v>18</v>
      </c>
      <c r="C10" s="25">
        <v>0</v>
      </c>
      <c r="D10" s="25">
        <v>0.28</v>
      </c>
      <c r="E10" s="25">
        <v>0</v>
      </c>
      <c r="F10" s="25">
        <v>0</v>
      </c>
      <c r="G10" s="22" t="e">
        <f t="shared" si="1"/>
        <v>#DIV/0!</v>
      </c>
      <c r="H10" s="22"/>
    </row>
    <row r="11" spans="1:8" ht="39" customHeight="1">
      <c r="A11" s="26">
        <v>6</v>
      </c>
      <c r="B11" s="27" t="s">
        <v>19</v>
      </c>
      <c r="C11" s="25">
        <v>0</v>
      </c>
      <c r="D11" s="25">
        <v>0</v>
      </c>
      <c r="E11" s="25">
        <v>0</v>
      </c>
      <c r="F11" s="25">
        <v>0</v>
      </c>
      <c r="G11" s="22" t="e">
        <f t="shared" si="1"/>
        <v>#DIV/0!</v>
      </c>
      <c r="H11" s="25"/>
    </row>
    <row r="12" spans="1:8" ht="27" customHeight="1">
      <c r="A12" s="28" t="s">
        <v>20</v>
      </c>
      <c r="B12" s="29" t="s">
        <v>43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44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45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25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59" right="0.08" top="0.44" bottom="0.29" header="0.36" footer="0.16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G14" sqref="G14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1.125" style="0" customWidth="1"/>
  </cols>
  <sheetData>
    <row r="1" spans="1:8" ht="34.5" customHeight="1">
      <c r="A1" s="5" t="s">
        <v>59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60</v>
      </c>
      <c r="E2" s="8"/>
      <c r="H2" s="9" t="s">
        <v>51</v>
      </c>
    </row>
    <row r="3" spans="1:8" s="2" customFormat="1" ht="24" customHeight="1">
      <c r="A3" s="10" t="s">
        <v>4</v>
      </c>
      <c r="B3" s="11" t="s">
        <v>5</v>
      </c>
      <c r="C3" s="12" t="s">
        <v>55</v>
      </c>
      <c r="D3" s="13"/>
      <c r="E3" s="12" t="s">
        <v>56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22">
        <f aca="true" t="shared" si="0" ref="C5:F5">SUM(C6+C7+C10+C11)</f>
        <v>0.44999999999999996</v>
      </c>
      <c r="D5" s="22">
        <f t="shared" si="0"/>
        <v>2.1999999999999997</v>
      </c>
      <c r="E5" s="22">
        <f t="shared" si="0"/>
        <v>1.01</v>
      </c>
      <c r="F5" s="22">
        <f t="shared" si="0"/>
        <v>2.36</v>
      </c>
      <c r="G5" s="22">
        <f aca="true" t="shared" si="1" ref="G5:G11">SUM(E5-C5)/C5*100</f>
        <v>124.44444444444447</v>
      </c>
      <c r="H5" s="22"/>
    </row>
    <row r="6" spans="1:8" ht="39" customHeight="1">
      <c r="A6" s="21">
        <v>1</v>
      </c>
      <c r="B6" s="23" t="s">
        <v>14</v>
      </c>
      <c r="C6" s="22">
        <v>0</v>
      </c>
      <c r="D6" s="22">
        <v>0</v>
      </c>
      <c r="E6" s="22">
        <v>0</v>
      </c>
      <c r="F6" s="22">
        <v>0</v>
      </c>
      <c r="G6" s="22" t="e">
        <f t="shared" si="1"/>
        <v>#DIV/0!</v>
      </c>
      <c r="H6" s="22"/>
    </row>
    <row r="7" spans="1:8" ht="39" customHeight="1">
      <c r="A7" s="21">
        <v>2</v>
      </c>
      <c r="B7" s="23" t="s">
        <v>15</v>
      </c>
      <c r="C7" s="22">
        <v>0.42</v>
      </c>
      <c r="D7" s="22">
        <v>1.89</v>
      </c>
      <c r="E7" s="22">
        <f>E9</f>
        <v>1.01</v>
      </c>
      <c r="F7" s="22">
        <f>F8+F9</f>
        <v>2.36</v>
      </c>
      <c r="G7" s="22">
        <f t="shared" si="1"/>
        <v>140.4761904761905</v>
      </c>
      <c r="H7" s="22"/>
    </row>
    <row r="8" spans="1:8" ht="39" customHeight="1">
      <c r="A8" s="21">
        <v>3</v>
      </c>
      <c r="B8" s="24" t="s">
        <v>16</v>
      </c>
      <c r="C8" s="22">
        <v>0</v>
      </c>
      <c r="D8" s="22">
        <v>0</v>
      </c>
      <c r="E8" s="22">
        <v>0</v>
      </c>
      <c r="F8" s="22">
        <v>0</v>
      </c>
      <c r="G8" s="22" t="e">
        <f t="shared" si="1"/>
        <v>#DIV/0!</v>
      </c>
      <c r="H8" s="22"/>
    </row>
    <row r="9" spans="1:8" ht="39" customHeight="1">
      <c r="A9" s="21">
        <v>4</v>
      </c>
      <c r="B9" s="24" t="s">
        <v>17</v>
      </c>
      <c r="C9" s="22">
        <v>0.42</v>
      </c>
      <c r="D9" s="22">
        <v>1.89</v>
      </c>
      <c r="E9" s="22">
        <v>1.01</v>
      </c>
      <c r="F9" s="22">
        <v>2.36</v>
      </c>
      <c r="G9" s="22">
        <f t="shared" si="1"/>
        <v>140.4761904761905</v>
      </c>
      <c r="H9" s="22"/>
    </row>
    <row r="10" spans="1:8" ht="39" customHeight="1">
      <c r="A10" s="21">
        <v>5</v>
      </c>
      <c r="B10" s="23" t="s">
        <v>18</v>
      </c>
      <c r="C10" s="25">
        <v>0.03</v>
      </c>
      <c r="D10" s="25">
        <v>0.31</v>
      </c>
      <c r="E10" s="25">
        <v>0</v>
      </c>
      <c r="F10" s="25">
        <v>0</v>
      </c>
      <c r="G10" s="22">
        <f t="shared" si="1"/>
        <v>-100</v>
      </c>
      <c r="H10" s="22"/>
    </row>
    <row r="11" spans="1:8" ht="39" customHeight="1">
      <c r="A11" s="26">
        <v>6</v>
      </c>
      <c r="B11" s="27" t="s">
        <v>19</v>
      </c>
      <c r="C11" s="25">
        <v>0</v>
      </c>
      <c r="D11" s="25">
        <v>0</v>
      </c>
      <c r="E11" s="25">
        <v>0</v>
      </c>
      <c r="F11" s="25">
        <v>0</v>
      </c>
      <c r="G11" s="22" t="e">
        <f t="shared" si="1"/>
        <v>#DIV/0!</v>
      </c>
      <c r="H11" s="25"/>
    </row>
    <row r="12" spans="1:8" ht="27" customHeight="1">
      <c r="A12" s="28" t="s">
        <v>20</v>
      </c>
      <c r="B12" s="29" t="s">
        <v>43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44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45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61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59" right="0.08" top="0.44" bottom="0.29" header="0.36" footer="0.16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workbookViewId="0" topLeftCell="A1">
      <selection activeCell="L7" sqref="L7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1.125" style="0" customWidth="1"/>
  </cols>
  <sheetData>
    <row r="1" spans="1:8" ht="34.5" customHeight="1">
      <c r="A1" s="5" t="s">
        <v>62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63</v>
      </c>
      <c r="E2" s="8"/>
      <c r="H2" s="9" t="s">
        <v>51</v>
      </c>
    </row>
    <row r="3" spans="1:8" s="2" customFormat="1" ht="24" customHeight="1">
      <c r="A3" s="10" t="s">
        <v>4</v>
      </c>
      <c r="B3" s="11" t="s">
        <v>5</v>
      </c>
      <c r="C3" s="12" t="s">
        <v>55</v>
      </c>
      <c r="D3" s="13"/>
      <c r="E3" s="12" t="s">
        <v>56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22">
        <f aca="true" t="shared" si="0" ref="C5:F5">SUM(C6+C7+C10+C11)</f>
        <v>0.82</v>
      </c>
      <c r="D5" s="22">
        <f t="shared" si="0"/>
        <v>3.02</v>
      </c>
      <c r="E5" s="22">
        <f t="shared" si="0"/>
        <v>0.87</v>
      </c>
      <c r="F5" s="22">
        <f t="shared" si="0"/>
        <v>3.1500000000000004</v>
      </c>
      <c r="G5" s="22">
        <f aca="true" t="shared" si="1" ref="G5:G11">SUM(E5-C5)/C5*100</f>
        <v>6.097560975609762</v>
      </c>
      <c r="H5" s="22"/>
    </row>
    <row r="6" spans="1:8" ht="39" customHeight="1">
      <c r="A6" s="21">
        <v>1</v>
      </c>
      <c r="B6" s="23" t="s">
        <v>14</v>
      </c>
      <c r="C6" s="22">
        <v>0</v>
      </c>
      <c r="D6" s="22">
        <v>0</v>
      </c>
      <c r="E6" s="22">
        <v>0</v>
      </c>
      <c r="F6" s="22">
        <v>0</v>
      </c>
      <c r="G6" s="22" t="e">
        <f t="shared" si="1"/>
        <v>#DIV/0!</v>
      </c>
      <c r="H6" s="22"/>
    </row>
    <row r="7" spans="1:8" ht="39" customHeight="1">
      <c r="A7" s="21">
        <v>2</v>
      </c>
      <c r="B7" s="23" t="s">
        <v>15</v>
      </c>
      <c r="C7" s="22">
        <f>C9</f>
        <v>0.74</v>
      </c>
      <c r="D7" s="22">
        <f>0.82+0.65+0.42+0.74</f>
        <v>2.63</v>
      </c>
      <c r="E7" s="22">
        <v>0.65</v>
      </c>
      <c r="F7" s="22">
        <f>F8+F9</f>
        <v>2.93</v>
      </c>
      <c r="G7" s="22">
        <f t="shared" si="1"/>
        <v>-12.162162162162158</v>
      </c>
      <c r="H7" s="22"/>
    </row>
    <row r="8" spans="1:8" ht="39" customHeight="1">
      <c r="A8" s="21">
        <v>3</v>
      </c>
      <c r="B8" s="24" t="s">
        <v>16</v>
      </c>
      <c r="C8" s="22">
        <v>0</v>
      </c>
      <c r="D8" s="22">
        <v>0</v>
      </c>
      <c r="E8" s="22">
        <v>0</v>
      </c>
      <c r="F8" s="22">
        <v>0</v>
      </c>
      <c r="G8" s="22" t="e">
        <f t="shared" si="1"/>
        <v>#DIV/0!</v>
      </c>
      <c r="H8" s="22"/>
    </row>
    <row r="9" spans="1:8" ht="39" customHeight="1">
      <c r="A9" s="21">
        <v>4</v>
      </c>
      <c r="B9" s="24" t="s">
        <v>17</v>
      </c>
      <c r="C9" s="22">
        <v>0.74</v>
      </c>
      <c r="D9" s="22">
        <f>0.82+0.65+0.42+0.74</f>
        <v>2.63</v>
      </c>
      <c r="E9" s="22">
        <v>0.65</v>
      </c>
      <c r="F9" s="22">
        <v>2.93</v>
      </c>
      <c r="G9" s="22">
        <f t="shared" si="1"/>
        <v>-12.162162162162158</v>
      </c>
      <c r="H9" s="22"/>
    </row>
    <row r="10" spans="1:8" ht="39" customHeight="1">
      <c r="A10" s="21">
        <v>5</v>
      </c>
      <c r="B10" s="23" t="s">
        <v>18</v>
      </c>
      <c r="C10" s="25">
        <v>0.08</v>
      </c>
      <c r="D10" s="25">
        <f>0.28+0.03+0.08</f>
        <v>0.39000000000000007</v>
      </c>
      <c r="E10" s="25">
        <v>0.22</v>
      </c>
      <c r="F10" s="25">
        <v>0.22</v>
      </c>
      <c r="G10" s="22">
        <f t="shared" si="1"/>
        <v>175.00000000000003</v>
      </c>
      <c r="H10" s="22"/>
    </row>
    <row r="11" spans="1:8" ht="39" customHeight="1">
      <c r="A11" s="26">
        <v>6</v>
      </c>
      <c r="B11" s="27" t="s">
        <v>19</v>
      </c>
      <c r="C11" s="25">
        <v>0</v>
      </c>
      <c r="D11" s="25">
        <v>0</v>
      </c>
      <c r="E11" s="25">
        <v>0</v>
      </c>
      <c r="F11" s="25">
        <v>0</v>
      </c>
      <c r="G11" s="22" t="e">
        <f t="shared" si="1"/>
        <v>#DIV/0!</v>
      </c>
      <c r="H11" s="25"/>
    </row>
    <row r="12" spans="1:8" ht="39.75" customHeight="1">
      <c r="A12" s="28" t="s">
        <v>20</v>
      </c>
      <c r="B12" s="29" t="s">
        <v>64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65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45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61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workbookViewId="0" topLeftCell="A1">
      <selection activeCell="J10" sqref="J10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1.125" style="0" customWidth="1"/>
  </cols>
  <sheetData>
    <row r="1" spans="1:8" ht="34.5" customHeight="1">
      <c r="A1" s="5" t="s">
        <v>66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67</v>
      </c>
      <c r="E2" s="8"/>
      <c r="H2" s="9" t="s">
        <v>51</v>
      </c>
    </row>
    <row r="3" spans="1:8" s="2" customFormat="1" ht="24" customHeight="1">
      <c r="A3" s="10" t="s">
        <v>4</v>
      </c>
      <c r="B3" s="11" t="s">
        <v>5</v>
      </c>
      <c r="C3" s="12" t="s">
        <v>68</v>
      </c>
      <c r="D3" s="13"/>
      <c r="E3" s="12" t="s">
        <v>69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22">
        <f aca="true" t="shared" si="0" ref="C5:F5">SUM(C6+C7+C10+C11)</f>
        <v>0.78</v>
      </c>
      <c r="D5" s="22">
        <f t="shared" si="0"/>
        <v>0.78</v>
      </c>
      <c r="E5" s="22">
        <f t="shared" si="0"/>
        <v>0</v>
      </c>
      <c r="F5" s="22">
        <f t="shared" si="0"/>
        <v>0</v>
      </c>
      <c r="G5" s="22">
        <f aca="true" t="shared" si="1" ref="G5:G11">SUM(E5-C5)/C5*100</f>
        <v>-100</v>
      </c>
      <c r="H5" s="22"/>
    </row>
    <row r="6" spans="1:8" ht="39" customHeight="1">
      <c r="A6" s="21">
        <v>1</v>
      </c>
      <c r="B6" s="23" t="s">
        <v>14</v>
      </c>
      <c r="C6" s="22">
        <v>0</v>
      </c>
      <c r="D6" s="22">
        <v>0</v>
      </c>
      <c r="E6" s="22">
        <v>0</v>
      </c>
      <c r="F6" s="22">
        <v>0</v>
      </c>
      <c r="G6" s="22" t="e">
        <f t="shared" si="1"/>
        <v>#DIV/0!</v>
      </c>
      <c r="H6" s="22"/>
    </row>
    <row r="7" spans="1:8" ht="39" customHeight="1">
      <c r="A7" s="21">
        <v>2</v>
      </c>
      <c r="B7" s="23" t="s">
        <v>15</v>
      </c>
      <c r="C7" s="22">
        <f>C9</f>
        <v>0.78</v>
      </c>
      <c r="D7" s="22">
        <v>0.78</v>
      </c>
      <c r="E7" s="22">
        <v>0</v>
      </c>
      <c r="F7" s="22">
        <v>0</v>
      </c>
      <c r="G7" s="22">
        <f t="shared" si="1"/>
        <v>-100</v>
      </c>
      <c r="H7" s="22"/>
    </row>
    <row r="8" spans="1:8" ht="39" customHeight="1">
      <c r="A8" s="21">
        <v>3</v>
      </c>
      <c r="B8" s="24" t="s">
        <v>16</v>
      </c>
      <c r="C8" s="22">
        <v>0</v>
      </c>
      <c r="D8" s="22">
        <v>0</v>
      </c>
      <c r="E8" s="22">
        <v>0</v>
      </c>
      <c r="F8" s="22">
        <v>0</v>
      </c>
      <c r="G8" s="22" t="e">
        <f t="shared" si="1"/>
        <v>#DIV/0!</v>
      </c>
      <c r="H8" s="22"/>
    </row>
    <row r="9" spans="1:8" ht="39" customHeight="1">
      <c r="A9" s="21">
        <v>4</v>
      </c>
      <c r="B9" s="24" t="s">
        <v>17</v>
      </c>
      <c r="C9" s="22">
        <v>0.78</v>
      </c>
      <c r="D9" s="22">
        <v>0.78</v>
      </c>
      <c r="E9" s="22">
        <v>0</v>
      </c>
      <c r="F9" s="22">
        <v>0</v>
      </c>
      <c r="G9" s="22">
        <f t="shared" si="1"/>
        <v>-100</v>
      </c>
      <c r="H9" s="22"/>
    </row>
    <row r="10" spans="1:8" ht="39" customHeight="1">
      <c r="A10" s="21">
        <v>5</v>
      </c>
      <c r="B10" s="23" t="s">
        <v>18</v>
      </c>
      <c r="C10" s="25">
        <v>0</v>
      </c>
      <c r="D10" s="25">
        <v>0</v>
      </c>
      <c r="E10" s="25">
        <v>0</v>
      </c>
      <c r="F10" s="25">
        <v>0</v>
      </c>
      <c r="G10" s="22" t="e">
        <f t="shared" si="1"/>
        <v>#DIV/0!</v>
      </c>
      <c r="H10" s="22"/>
    </row>
    <row r="11" spans="1:8" ht="39" customHeight="1">
      <c r="A11" s="26">
        <v>6</v>
      </c>
      <c r="B11" s="27" t="s">
        <v>19</v>
      </c>
      <c r="C11" s="25">
        <v>0</v>
      </c>
      <c r="D11" s="25">
        <v>0</v>
      </c>
      <c r="E11" s="25">
        <v>0</v>
      </c>
      <c r="F11" s="25">
        <v>0</v>
      </c>
      <c r="G11" s="22" t="e">
        <f t="shared" si="1"/>
        <v>#DIV/0!</v>
      </c>
      <c r="H11" s="25"/>
    </row>
    <row r="12" spans="1:8" ht="39.75" customHeight="1">
      <c r="A12" s="28" t="s">
        <v>20</v>
      </c>
      <c r="B12" s="29" t="s">
        <v>70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44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45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61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tabSelected="1" workbookViewId="0" topLeftCell="A1">
      <selection activeCell="G11" sqref="G11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1.125" style="0" customWidth="1"/>
  </cols>
  <sheetData>
    <row r="1" spans="1:8" ht="34.5" customHeight="1">
      <c r="A1" s="5" t="s">
        <v>71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72</v>
      </c>
      <c r="E2" s="8"/>
      <c r="H2" s="9" t="s">
        <v>51</v>
      </c>
    </row>
    <row r="3" spans="1:8" s="2" customFormat="1" ht="24" customHeight="1">
      <c r="A3" s="10" t="s">
        <v>4</v>
      </c>
      <c r="B3" s="11" t="s">
        <v>5</v>
      </c>
      <c r="C3" s="12" t="s">
        <v>68</v>
      </c>
      <c r="D3" s="13"/>
      <c r="E3" s="12" t="s">
        <v>69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22">
        <f>SUM(C6+C7+C10+C11)</f>
        <v>0.57</v>
      </c>
      <c r="D5" s="22">
        <f>SUM(D6+D7+D10+D11)</f>
        <v>1.35</v>
      </c>
      <c r="E5" s="22">
        <f aca="true" t="shared" si="0" ref="C5:F5">SUM(E6+E7+E10+E11)</f>
        <v>0.12</v>
      </c>
      <c r="F5" s="22">
        <f t="shared" si="0"/>
        <v>0.12</v>
      </c>
      <c r="G5" s="22">
        <f aca="true" t="shared" si="1" ref="G5:G11">SUM(E5-C5)/C5*100</f>
        <v>-78.94736842105263</v>
      </c>
      <c r="H5" s="22"/>
    </row>
    <row r="6" spans="1:8" ht="39" customHeight="1">
      <c r="A6" s="21">
        <v>1</v>
      </c>
      <c r="B6" s="23" t="s">
        <v>14</v>
      </c>
      <c r="C6" s="22">
        <v>0</v>
      </c>
      <c r="D6" s="22">
        <v>0</v>
      </c>
      <c r="E6" s="22">
        <v>0</v>
      </c>
      <c r="F6" s="22">
        <v>0</v>
      </c>
      <c r="G6" s="22" t="e">
        <f t="shared" si="1"/>
        <v>#DIV/0!</v>
      </c>
      <c r="H6" s="22"/>
    </row>
    <row r="7" spans="1:8" ht="39" customHeight="1">
      <c r="A7" s="21">
        <v>2</v>
      </c>
      <c r="B7" s="23" t="s">
        <v>15</v>
      </c>
      <c r="C7" s="22">
        <f>C9</f>
        <v>0.57</v>
      </c>
      <c r="D7" s="22">
        <f>D8+D9</f>
        <v>1.35</v>
      </c>
      <c r="E7" s="22">
        <v>0</v>
      </c>
      <c r="F7" s="22">
        <v>0</v>
      </c>
      <c r="G7" s="22">
        <f t="shared" si="1"/>
        <v>-100</v>
      </c>
      <c r="H7" s="22"/>
    </row>
    <row r="8" spans="1:8" ht="39" customHeight="1">
      <c r="A8" s="21">
        <v>3</v>
      </c>
      <c r="B8" s="24" t="s">
        <v>16</v>
      </c>
      <c r="C8" s="22">
        <v>0</v>
      </c>
      <c r="D8" s="22">
        <v>0</v>
      </c>
      <c r="E8" s="22">
        <v>0</v>
      </c>
      <c r="F8" s="22">
        <v>0</v>
      </c>
      <c r="G8" s="22" t="e">
        <f t="shared" si="1"/>
        <v>#DIV/0!</v>
      </c>
      <c r="H8" s="22"/>
    </row>
    <row r="9" spans="1:8" ht="39" customHeight="1">
      <c r="A9" s="21">
        <v>4</v>
      </c>
      <c r="B9" s="24" t="s">
        <v>17</v>
      </c>
      <c r="C9" s="22">
        <v>0.57</v>
      </c>
      <c r="D9" s="22">
        <f>0.78+0.57</f>
        <v>1.35</v>
      </c>
      <c r="E9" s="22">
        <v>0</v>
      </c>
      <c r="F9" s="22">
        <v>0</v>
      </c>
      <c r="G9" s="22">
        <f t="shared" si="1"/>
        <v>-100</v>
      </c>
      <c r="H9" s="22"/>
    </row>
    <row r="10" spans="1:8" ht="39" customHeight="1">
      <c r="A10" s="21">
        <v>5</v>
      </c>
      <c r="B10" s="23" t="s">
        <v>18</v>
      </c>
      <c r="C10" s="25">
        <v>0</v>
      </c>
      <c r="D10" s="25">
        <v>0</v>
      </c>
      <c r="E10" s="25">
        <v>0.12</v>
      </c>
      <c r="F10" s="25">
        <v>0.12</v>
      </c>
      <c r="G10" s="22">
        <v>100</v>
      </c>
      <c r="H10" s="22"/>
    </row>
    <row r="11" spans="1:8" ht="39" customHeight="1">
      <c r="A11" s="26">
        <v>6</v>
      </c>
      <c r="B11" s="27" t="s">
        <v>19</v>
      </c>
      <c r="C11" s="25">
        <v>0</v>
      </c>
      <c r="D11" s="25">
        <v>0</v>
      </c>
      <c r="E11" s="25">
        <v>0</v>
      </c>
      <c r="F11" s="25">
        <v>0</v>
      </c>
      <c r="G11" s="22" t="e">
        <f t="shared" si="1"/>
        <v>#DIV/0!</v>
      </c>
      <c r="H11" s="25"/>
    </row>
    <row r="12" spans="1:8" ht="39.75" customHeight="1">
      <c r="A12" s="28" t="s">
        <v>20</v>
      </c>
      <c r="B12" s="29" t="s">
        <v>70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44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45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61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59" right="0.08" top="0.44" bottom="0.29" header="0.36" footer="0.16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H15"/>
  <sheetViews>
    <sheetView workbookViewId="0" topLeftCell="A1">
      <selection activeCell="F7" sqref="F7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26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27</v>
      </c>
      <c r="E2" s="8"/>
      <c r="H2" s="9" t="s">
        <v>3</v>
      </c>
    </row>
    <row r="3" spans="1:8" s="2" customFormat="1" ht="24" customHeight="1">
      <c r="A3" s="10" t="s">
        <v>4</v>
      </c>
      <c r="B3" s="11" t="s">
        <v>5</v>
      </c>
      <c r="C3" s="12" t="s">
        <v>6</v>
      </c>
      <c r="D3" s="13"/>
      <c r="E3" s="12" t="s">
        <v>7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40"/>
      <c r="D5" s="22"/>
      <c r="E5" s="40">
        <f>SUM(E6+E7+E10+E11)</f>
        <v>2.73</v>
      </c>
      <c r="F5" s="22">
        <f>SUM(F6+F7+F10+F11)</f>
        <v>6.51</v>
      </c>
      <c r="G5" s="22" t="e">
        <f aca="true" t="shared" si="0" ref="G5:G11">SUM(E5-C5)/C5*100</f>
        <v>#DIV/0!</v>
      </c>
      <c r="H5" s="22"/>
    </row>
    <row r="6" spans="1:8" ht="39" customHeight="1">
      <c r="A6" s="21">
        <v>1</v>
      </c>
      <c r="B6" s="23" t="s">
        <v>14</v>
      </c>
      <c r="C6" s="40"/>
      <c r="D6" s="22"/>
      <c r="E6" s="40"/>
      <c r="F6" s="22"/>
      <c r="G6" s="22" t="e">
        <f t="shared" si="0"/>
        <v>#DIV/0!</v>
      </c>
      <c r="H6" s="22"/>
    </row>
    <row r="7" spans="1:8" ht="39" customHeight="1">
      <c r="A7" s="21">
        <v>2</v>
      </c>
      <c r="B7" s="23" t="s">
        <v>15</v>
      </c>
      <c r="C7" s="40"/>
      <c r="D7" s="40"/>
      <c r="E7" s="40">
        <v>0.6</v>
      </c>
      <c r="F7" s="40">
        <f>1.91+0.6</f>
        <v>2.51</v>
      </c>
      <c r="G7" s="22" t="e">
        <f t="shared" si="0"/>
        <v>#DIV/0!</v>
      </c>
      <c r="H7" s="22"/>
    </row>
    <row r="8" spans="1:8" ht="39" customHeight="1">
      <c r="A8" s="21">
        <v>3</v>
      </c>
      <c r="B8" s="24" t="s">
        <v>16</v>
      </c>
      <c r="C8" s="40"/>
      <c r="D8" s="22"/>
      <c r="E8" s="40"/>
      <c r="F8" s="22"/>
      <c r="G8" s="22" t="e">
        <f t="shared" si="0"/>
        <v>#DIV/0!</v>
      </c>
      <c r="H8" s="22"/>
    </row>
    <row r="9" spans="1:8" ht="39" customHeight="1">
      <c r="A9" s="21">
        <v>4</v>
      </c>
      <c r="B9" s="24" t="s">
        <v>17</v>
      </c>
      <c r="C9" s="40"/>
      <c r="D9" s="40"/>
      <c r="E9" s="40">
        <v>0.6</v>
      </c>
      <c r="F9" s="40">
        <f>1.91+0.6</f>
        <v>2.51</v>
      </c>
      <c r="G9" s="22" t="e">
        <f t="shared" si="0"/>
        <v>#DIV/0!</v>
      </c>
      <c r="H9" s="22"/>
    </row>
    <row r="10" spans="1:8" ht="39" customHeight="1">
      <c r="A10" s="21">
        <v>5</v>
      </c>
      <c r="B10" s="23" t="s">
        <v>18</v>
      </c>
      <c r="C10" s="25"/>
      <c r="D10" s="25"/>
      <c r="E10" s="25">
        <v>2.13</v>
      </c>
      <c r="F10" s="25">
        <f>1.87+2.13</f>
        <v>4</v>
      </c>
      <c r="G10" s="22" t="e">
        <f t="shared" si="0"/>
        <v>#DIV/0!</v>
      </c>
      <c r="H10" s="22"/>
    </row>
    <row r="11" spans="1:8" ht="39" customHeight="1">
      <c r="A11" s="26">
        <v>6</v>
      </c>
      <c r="B11" s="27" t="s">
        <v>19</v>
      </c>
      <c r="C11" s="25"/>
      <c r="D11" s="25"/>
      <c r="E11" s="25">
        <v>0</v>
      </c>
      <c r="F11" s="25">
        <v>0</v>
      </c>
      <c r="G11" s="25" t="e">
        <f t="shared" si="0"/>
        <v>#DIV/0!</v>
      </c>
      <c r="H11" s="25"/>
    </row>
    <row r="12" spans="1:8" ht="27" customHeight="1">
      <c r="A12" s="28" t="s">
        <v>20</v>
      </c>
      <c r="B12" s="29" t="s">
        <v>21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22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23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25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H15"/>
  <sheetViews>
    <sheetView workbookViewId="0" topLeftCell="A1">
      <selection activeCell="E7" sqref="E7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28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29</v>
      </c>
      <c r="E2" s="8"/>
      <c r="H2" s="9" t="s">
        <v>3</v>
      </c>
    </row>
    <row r="3" spans="1:8" s="2" customFormat="1" ht="24" customHeight="1">
      <c r="A3" s="10" t="s">
        <v>4</v>
      </c>
      <c r="B3" s="11" t="s">
        <v>5</v>
      </c>
      <c r="C3" s="12" t="s">
        <v>30</v>
      </c>
      <c r="D3" s="13"/>
      <c r="E3" s="12" t="s">
        <v>31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40"/>
      <c r="D5" s="22"/>
      <c r="E5" s="40">
        <f>SUM(E6+E7+E10+E11)</f>
        <v>2.83</v>
      </c>
      <c r="F5" s="22">
        <f>SUM(F6+F7+F10+F11)</f>
        <v>2.83</v>
      </c>
      <c r="G5" s="22" t="e">
        <f aca="true" t="shared" si="0" ref="G5:G11">SUM(E5-C5)/C5*100</f>
        <v>#DIV/0!</v>
      </c>
      <c r="H5" s="22"/>
    </row>
    <row r="6" spans="1:8" ht="39" customHeight="1">
      <c r="A6" s="21">
        <v>1</v>
      </c>
      <c r="B6" s="23" t="s">
        <v>14</v>
      </c>
      <c r="C6" s="40"/>
      <c r="D6" s="22"/>
      <c r="E6" s="40"/>
      <c r="F6" s="22"/>
      <c r="G6" s="22" t="e">
        <f t="shared" si="0"/>
        <v>#DIV/0!</v>
      </c>
      <c r="H6" s="22"/>
    </row>
    <row r="7" spans="1:8" ht="39" customHeight="1">
      <c r="A7" s="21">
        <v>2</v>
      </c>
      <c r="B7" s="23" t="s">
        <v>15</v>
      </c>
      <c r="C7" s="40"/>
      <c r="D7" s="40"/>
      <c r="E7" s="40">
        <v>1.4</v>
      </c>
      <c r="F7" s="40">
        <v>1.4</v>
      </c>
      <c r="G7" s="22" t="e">
        <f t="shared" si="0"/>
        <v>#DIV/0!</v>
      </c>
      <c r="H7" s="22"/>
    </row>
    <row r="8" spans="1:8" ht="39" customHeight="1">
      <c r="A8" s="21">
        <v>3</v>
      </c>
      <c r="B8" s="24" t="s">
        <v>16</v>
      </c>
      <c r="C8" s="40"/>
      <c r="D8" s="22"/>
      <c r="E8" s="40"/>
      <c r="F8" s="22"/>
      <c r="G8" s="22" t="e">
        <f t="shared" si="0"/>
        <v>#DIV/0!</v>
      </c>
      <c r="H8" s="22"/>
    </row>
    <row r="9" spans="1:8" ht="39" customHeight="1">
      <c r="A9" s="21">
        <v>4</v>
      </c>
      <c r="B9" s="24" t="s">
        <v>17</v>
      </c>
      <c r="C9" s="40"/>
      <c r="D9" s="40"/>
      <c r="E9" s="40">
        <v>1.4</v>
      </c>
      <c r="F9" s="40">
        <v>1.4</v>
      </c>
      <c r="G9" s="22" t="e">
        <f t="shared" si="0"/>
        <v>#DIV/0!</v>
      </c>
      <c r="H9" s="22"/>
    </row>
    <row r="10" spans="1:8" ht="39" customHeight="1">
      <c r="A10" s="21">
        <v>5</v>
      </c>
      <c r="B10" s="23" t="s">
        <v>18</v>
      </c>
      <c r="C10" s="25"/>
      <c r="D10" s="25"/>
      <c r="E10" s="25">
        <v>1.43</v>
      </c>
      <c r="F10" s="25">
        <v>1.43</v>
      </c>
      <c r="G10" s="22" t="e">
        <f t="shared" si="0"/>
        <v>#DIV/0!</v>
      </c>
      <c r="H10" s="22"/>
    </row>
    <row r="11" spans="1:8" ht="39" customHeight="1">
      <c r="A11" s="26">
        <v>6</v>
      </c>
      <c r="B11" s="27" t="s">
        <v>19</v>
      </c>
      <c r="C11" s="25"/>
      <c r="D11" s="25"/>
      <c r="E11" s="25">
        <v>0</v>
      </c>
      <c r="F11" s="25">
        <v>0</v>
      </c>
      <c r="G11" s="25" t="e">
        <f t="shared" si="0"/>
        <v>#DIV/0!</v>
      </c>
      <c r="H11" s="25"/>
    </row>
    <row r="12" spans="1:8" ht="27" customHeight="1">
      <c r="A12" s="28" t="s">
        <v>20</v>
      </c>
      <c r="B12" s="29" t="s">
        <v>21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32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23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25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H15"/>
  <sheetViews>
    <sheetView workbookViewId="0" topLeftCell="A1">
      <selection activeCell="E10" sqref="E10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33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34</v>
      </c>
      <c r="E2" s="8"/>
      <c r="H2" s="9" t="s">
        <v>3</v>
      </c>
    </row>
    <row r="3" spans="1:8" s="2" customFormat="1" ht="24" customHeight="1">
      <c r="A3" s="10" t="s">
        <v>4</v>
      </c>
      <c r="B3" s="11" t="s">
        <v>5</v>
      </c>
      <c r="C3" s="12" t="s">
        <v>30</v>
      </c>
      <c r="D3" s="13"/>
      <c r="E3" s="12" t="s">
        <v>31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40"/>
      <c r="D5" s="22"/>
      <c r="E5" s="40">
        <f>SUM(E6+E7+E10+E11)</f>
        <v>2.77</v>
      </c>
      <c r="F5" s="22">
        <f>SUM(F6+F7+F10+F11)</f>
        <v>5.6</v>
      </c>
      <c r="G5" s="22" t="e">
        <f aca="true" t="shared" si="0" ref="G5:G11">SUM(E5-C5)/C5*100</f>
        <v>#DIV/0!</v>
      </c>
      <c r="H5" s="22"/>
    </row>
    <row r="6" spans="1:8" ht="39" customHeight="1">
      <c r="A6" s="21">
        <v>1</v>
      </c>
      <c r="B6" s="23" t="s">
        <v>14</v>
      </c>
      <c r="C6" s="40"/>
      <c r="D6" s="22"/>
      <c r="E6" s="40"/>
      <c r="F6" s="22"/>
      <c r="G6" s="22" t="e">
        <f t="shared" si="0"/>
        <v>#DIV/0!</v>
      </c>
      <c r="H6" s="22"/>
    </row>
    <row r="7" spans="1:8" ht="39" customHeight="1">
      <c r="A7" s="21">
        <v>2</v>
      </c>
      <c r="B7" s="23" t="s">
        <v>15</v>
      </c>
      <c r="C7" s="40"/>
      <c r="D7" s="40"/>
      <c r="E7" s="40">
        <v>1.21</v>
      </c>
      <c r="F7" s="40">
        <f>1.4+1.21</f>
        <v>2.61</v>
      </c>
      <c r="G7" s="22" t="e">
        <f t="shared" si="0"/>
        <v>#DIV/0!</v>
      </c>
      <c r="H7" s="22"/>
    </row>
    <row r="8" spans="1:8" ht="39" customHeight="1">
      <c r="A8" s="21">
        <v>3</v>
      </c>
      <c r="B8" s="24" t="s">
        <v>16</v>
      </c>
      <c r="C8" s="40"/>
      <c r="D8" s="22"/>
      <c r="E8" s="40"/>
      <c r="F8" s="22"/>
      <c r="G8" s="22" t="e">
        <f t="shared" si="0"/>
        <v>#DIV/0!</v>
      </c>
      <c r="H8" s="22"/>
    </row>
    <row r="9" spans="1:8" ht="39" customHeight="1">
      <c r="A9" s="21">
        <v>4</v>
      </c>
      <c r="B9" s="24" t="s">
        <v>17</v>
      </c>
      <c r="C9" s="40"/>
      <c r="D9" s="40"/>
      <c r="E9" s="40">
        <v>1.21</v>
      </c>
      <c r="F9" s="40">
        <f>1.4+1.21</f>
        <v>2.61</v>
      </c>
      <c r="G9" s="22" t="e">
        <f t="shared" si="0"/>
        <v>#DIV/0!</v>
      </c>
      <c r="H9" s="22"/>
    </row>
    <row r="10" spans="1:8" ht="39" customHeight="1">
      <c r="A10" s="21">
        <v>5</v>
      </c>
      <c r="B10" s="23" t="s">
        <v>18</v>
      </c>
      <c r="C10" s="25"/>
      <c r="D10" s="25"/>
      <c r="E10" s="25">
        <v>1.56</v>
      </c>
      <c r="F10" s="25">
        <f>1.43+1.56</f>
        <v>2.99</v>
      </c>
      <c r="G10" s="22" t="e">
        <f t="shared" si="0"/>
        <v>#DIV/0!</v>
      </c>
      <c r="H10" s="22"/>
    </row>
    <row r="11" spans="1:8" ht="39" customHeight="1">
      <c r="A11" s="26">
        <v>6</v>
      </c>
      <c r="B11" s="27" t="s">
        <v>19</v>
      </c>
      <c r="C11" s="25"/>
      <c r="D11" s="25"/>
      <c r="E11" s="25">
        <v>0</v>
      </c>
      <c r="F11" s="25">
        <v>0</v>
      </c>
      <c r="G11" s="25" t="e">
        <f t="shared" si="0"/>
        <v>#DIV/0!</v>
      </c>
      <c r="H11" s="25"/>
    </row>
    <row r="12" spans="1:8" ht="27" customHeight="1">
      <c r="A12" s="28" t="s">
        <v>20</v>
      </c>
      <c r="B12" s="29" t="s">
        <v>21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35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23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25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15"/>
  <sheetViews>
    <sheetView workbookViewId="0" topLeftCell="A1">
      <selection activeCell="E5" sqref="E5:F11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36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37</v>
      </c>
      <c r="E2" s="8"/>
      <c r="H2" s="9" t="s">
        <v>3</v>
      </c>
    </row>
    <row r="3" spans="1:8" s="2" customFormat="1" ht="24" customHeight="1">
      <c r="A3" s="10" t="s">
        <v>4</v>
      </c>
      <c r="B3" s="11" t="s">
        <v>5</v>
      </c>
      <c r="C3" s="12" t="s">
        <v>38</v>
      </c>
      <c r="D3" s="13"/>
      <c r="E3" s="12" t="s">
        <v>39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22">
        <f aca="true" t="shared" si="0" ref="C5:F5">SUM(C6+C7+C10+C11)</f>
        <v>2.83</v>
      </c>
      <c r="D5" s="22">
        <f t="shared" si="0"/>
        <v>2.83</v>
      </c>
      <c r="E5" s="22">
        <f t="shared" si="0"/>
        <v>1.1</v>
      </c>
      <c r="F5" s="22">
        <f t="shared" si="0"/>
        <v>1.1</v>
      </c>
      <c r="G5" s="22">
        <f aca="true" t="shared" si="1" ref="G5:G11">SUM(E5-C5)/C5*100</f>
        <v>-61.130742049469966</v>
      </c>
      <c r="H5" s="22"/>
    </row>
    <row r="6" spans="1:8" ht="39" customHeight="1">
      <c r="A6" s="21">
        <v>1</v>
      </c>
      <c r="B6" s="23" t="s">
        <v>14</v>
      </c>
      <c r="C6" s="40"/>
      <c r="D6" s="22"/>
      <c r="E6" s="40"/>
      <c r="F6" s="22"/>
      <c r="G6" s="22" t="e">
        <f t="shared" si="1"/>
        <v>#DIV/0!</v>
      </c>
      <c r="H6" s="22"/>
    </row>
    <row r="7" spans="1:8" ht="39" customHeight="1">
      <c r="A7" s="21">
        <v>2</v>
      </c>
      <c r="B7" s="23" t="s">
        <v>15</v>
      </c>
      <c r="C7" s="40">
        <v>1.4</v>
      </c>
      <c r="D7" s="40">
        <v>1.4</v>
      </c>
      <c r="E7" s="40">
        <v>0.82</v>
      </c>
      <c r="F7" s="40">
        <v>0.82</v>
      </c>
      <c r="G7" s="22">
        <f t="shared" si="1"/>
        <v>-41.42857142857142</v>
      </c>
      <c r="H7" s="22"/>
    </row>
    <row r="8" spans="1:8" ht="39" customHeight="1">
      <c r="A8" s="21">
        <v>3</v>
      </c>
      <c r="B8" s="24" t="s">
        <v>16</v>
      </c>
      <c r="C8" s="40"/>
      <c r="D8" s="22"/>
      <c r="E8" s="40"/>
      <c r="F8" s="22"/>
      <c r="G8" s="22" t="e">
        <f t="shared" si="1"/>
        <v>#DIV/0!</v>
      </c>
      <c r="H8" s="22"/>
    </row>
    <row r="9" spans="1:8" ht="39" customHeight="1">
      <c r="A9" s="21">
        <v>4</v>
      </c>
      <c r="B9" s="24" t="s">
        <v>17</v>
      </c>
      <c r="C9" s="40">
        <v>1.4</v>
      </c>
      <c r="D9" s="40">
        <v>1.4</v>
      </c>
      <c r="E9" s="40">
        <v>0.82</v>
      </c>
      <c r="F9" s="40">
        <v>0.82</v>
      </c>
      <c r="G9" s="22">
        <f t="shared" si="1"/>
        <v>-41.42857142857142</v>
      </c>
      <c r="H9" s="22"/>
    </row>
    <row r="10" spans="1:8" ht="39" customHeight="1">
      <c r="A10" s="21">
        <v>5</v>
      </c>
      <c r="B10" s="23" t="s">
        <v>18</v>
      </c>
      <c r="C10" s="25">
        <v>1.43</v>
      </c>
      <c r="D10" s="25">
        <v>1.43</v>
      </c>
      <c r="E10" s="25">
        <v>0.28</v>
      </c>
      <c r="F10" s="25">
        <v>0.28</v>
      </c>
      <c r="G10" s="22">
        <f t="shared" si="1"/>
        <v>-80.41958041958041</v>
      </c>
      <c r="H10" s="22"/>
    </row>
    <row r="11" spans="1:8" ht="39" customHeight="1">
      <c r="A11" s="26">
        <v>6</v>
      </c>
      <c r="B11" s="27" t="s">
        <v>19</v>
      </c>
      <c r="C11" s="25">
        <v>0</v>
      </c>
      <c r="D11" s="25">
        <v>0</v>
      </c>
      <c r="E11" s="25">
        <v>0</v>
      </c>
      <c r="F11" s="25">
        <v>0</v>
      </c>
      <c r="G11" s="25" t="e">
        <f t="shared" si="1"/>
        <v>#DIV/0!</v>
      </c>
      <c r="H11" s="25"/>
    </row>
    <row r="12" spans="1:8" ht="27" customHeight="1">
      <c r="A12" s="28" t="s">
        <v>20</v>
      </c>
      <c r="B12" s="29" t="s">
        <v>21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40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23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25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H15"/>
  <sheetViews>
    <sheetView workbookViewId="0" topLeftCell="A1">
      <selection activeCell="E5" sqref="E5:F11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41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42</v>
      </c>
      <c r="E2" s="8"/>
      <c r="H2" s="9" t="s">
        <v>3</v>
      </c>
    </row>
    <row r="3" spans="1:8" s="2" customFormat="1" ht="24" customHeight="1">
      <c r="A3" s="10" t="s">
        <v>4</v>
      </c>
      <c r="B3" s="11" t="s">
        <v>5</v>
      </c>
      <c r="C3" s="12" t="s">
        <v>38</v>
      </c>
      <c r="D3" s="13"/>
      <c r="E3" s="12" t="s">
        <v>39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22">
        <f>SUM(C6+C7+C10+C11)</f>
        <v>2.77</v>
      </c>
      <c r="D5" s="22">
        <f>SUM(D6+D7+D10+D11)</f>
        <v>5.6</v>
      </c>
      <c r="E5" s="22">
        <f aca="true" t="shared" si="0" ref="C5:F5">SUM(E6+E7+E10+E11)</f>
        <v>0.65</v>
      </c>
      <c r="F5" s="22">
        <f t="shared" si="0"/>
        <v>1.75</v>
      </c>
      <c r="G5" s="22">
        <f aca="true" t="shared" si="1" ref="G5:G11">SUM(E5-C5)/C5*100</f>
        <v>-76.53429602888086</v>
      </c>
      <c r="H5" s="22"/>
    </row>
    <row r="6" spans="1:8" ht="39" customHeight="1">
      <c r="A6" s="21">
        <v>1</v>
      </c>
      <c r="B6" s="23" t="s">
        <v>14</v>
      </c>
      <c r="C6" s="40"/>
      <c r="D6" s="22"/>
      <c r="E6" s="40"/>
      <c r="F6" s="22"/>
      <c r="G6" s="22"/>
      <c r="H6" s="22"/>
    </row>
    <row r="7" spans="1:8" ht="39" customHeight="1">
      <c r="A7" s="21">
        <v>2</v>
      </c>
      <c r="B7" s="23" t="s">
        <v>15</v>
      </c>
      <c r="C7" s="22">
        <v>1.21</v>
      </c>
      <c r="D7" s="22">
        <f>1.4+1.21</f>
        <v>2.61</v>
      </c>
      <c r="E7" s="22">
        <v>0.65</v>
      </c>
      <c r="F7" s="22">
        <f>0.82+0.65</f>
        <v>1.47</v>
      </c>
      <c r="G7" s="22">
        <f t="shared" si="1"/>
        <v>-46.280991735537185</v>
      </c>
      <c r="H7" s="22"/>
    </row>
    <row r="8" spans="1:8" ht="39" customHeight="1">
      <c r="A8" s="21">
        <v>3</v>
      </c>
      <c r="B8" s="24" t="s">
        <v>16</v>
      </c>
      <c r="C8" s="40"/>
      <c r="D8" s="22"/>
      <c r="E8" s="40"/>
      <c r="F8" s="22"/>
      <c r="G8" s="22"/>
      <c r="H8" s="22"/>
    </row>
    <row r="9" spans="1:8" ht="39" customHeight="1">
      <c r="A9" s="21">
        <v>4</v>
      </c>
      <c r="B9" s="24" t="s">
        <v>17</v>
      </c>
      <c r="C9" s="22">
        <v>1.21</v>
      </c>
      <c r="D9" s="22">
        <f>1.4+1.21</f>
        <v>2.61</v>
      </c>
      <c r="E9" s="22">
        <v>0.65</v>
      </c>
      <c r="F9" s="22">
        <f>0.82+0.65</f>
        <v>1.47</v>
      </c>
      <c r="G9" s="22">
        <f t="shared" si="1"/>
        <v>-46.280991735537185</v>
      </c>
      <c r="H9" s="22"/>
    </row>
    <row r="10" spans="1:8" ht="39" customHeight="1">
      <c r="A10" s="21">
        <v>5</v>
      </c>
      <c r="B10" s="23" t="s">
        <v>18</v>
      </c>
      <c r="C10" s="25">
        <v>1.56</v>
      </c>
      <c r="D10" s="25">
        <f>1.43+1.56</f>
        <v>2.99</v>
      </c>
      <c r="E10" s="25">
        <v>0</v>
      </c>
      <c r="F10" s="25">
        <v>0.28</v>
      </c>
      <c r="G10" s="22">
        <f t="shared" si="1"/>
        <v>-100</v>
      </c>
      <c r="H10" s="22"/>
    </row>
    <row r="11" spans="1:8" ht="39" customHeight="1">
      <c r="A11" s="26">
        <v>6</v>
      </c>
      <c r="B11" s="27" t="s">
        <v>19</v>
      </c>
      <c r="C11" s="25">
        <v>0</v>
      </c>
      <c r="D11" s="25">
        <v>0</v>
      </c>
      <c r="E11" s="25">
        <v>0</v>
      </c>
      <c r="F11" s="25">
        <v>0</v>
      </c>
      <c r="G11" s="25"/>
      <c r="H11" s="25"/>
    </row>
    <row r="12" spans="1:8" ht="27" customHeight="1">
      <c r="A12" s="28" t="s">
        <v>20</v>
      </c>
      <c r="B12" s="29" t="s">
        <v>43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44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45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25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H15"/>
  <sheetViews>
    <sheetView workbookViewId="0" topLeftCell="A1">
      <selection activeCell="E10" sqref="E10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46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47</v>
      </c>
      <c r="E2" s="8"/>
      <c r="H2" s="9" t="s">
        <v>3</v>
      </c>
    </row>
    <row r="3" spans="1:8" s="2" customFormat="1" ht="24" customHeight="1">
      <c r="A3" s="10" t="s">
        <v>4</v>
      </c>
      <c r="B3" s="11" t="s">
        <v>5</v>
      </c>
      <c r="C3" s="12" t="s">
        <v>38</v>
      </c>
      <c r="D3" s="13"/>
      <c r="E3" s="12" t="s">
        <v>39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22">
        <f aca="true" t="shared" si="0" ref="C5:F5">SUM(C6+C7+C10+C11)</f>
        <v>1.4100000000000001</v>
      </c>
      <c r="D5" s="22">
        <f t="shared" si="0"/>
        <v>6.720000000000001</v>
      </c>
      <c r="E5" s="22">
        <f t="shared" si="0"/>
        <v>0.44999999999999996</v>
      </c>
      <c r="F5" s="22">
        <f t="shared" si="0"/>
        <v>2.2</v>
      </c>
      <c r="G5" s="22">
        <f aca="true" t="shared" si="1" ref="G5:G11">SUM(E5-C5)/C5*100</f>
        <v>-68.08510638297874</v>
      </c>
      <c r="H5" s="22"/>
    </row>
    <row r="6" spans="1:8" ht="39" customHeight="1">
      <c r="A6" s="21">
        <v>1</v>
      </c>
      <c r="B6" s="23" t="s">
        <v>14</v>
      </c>
      <c r="C6" s="22">
        <v>0</v>
      </c>
      <c r="D6" s="22">
        <v>0</v>
      </c>
      <c r="E6" s="22">
        <v>0</v>
      </c>
      <c r="F6" s="22">
        <v>0</v>
      </c>
      <c r="G6" s="22" t="e">
        <f t="shared" si="1"/>
        <v>#DIV/0!</v>
      </c>
      <c r="H6" s="22"/>
    </row>
    <row r="7" spans="1:8" ht="39" customHeight="1">
      <c r="A7" s="21">
        <v>2</v>
      </c>
      <c r="B7" s="23" t="s">
        <v>15</v>
      </c>
      <c r="C7" s="22">
        <v>0.49</v>
      </c>
      <c r="D7" s="22">
        <f>1.11+1.21+0.49</f>
        <v>2.8100000000000005</v>
      </c>
      <c r="E7" s="22">
        <f>E9</f>
        <v>0.42</v>
      </c>
      <c r="F7" s="22">
        <f>0.82+0.65+0.42</f>
        <v>1.89</v>
      </c>
      <c r="G7" s="22">
        <f t="shared" si="1"/>
        <v>-14.285714285714288</v>
      </c>
      <c r="H7" s="22"/>
    </row>
    <row r="8" spans="1:8" ht="39" customHeight="1">
      <c r="A8" s="21">
        <v>3</v>
      </c>
      <c r="B8" s="24" t="s">
        <v>16</v>
      </c>
      <c r="C8" s="22">
        <v>0</v>
      </c>
      <c r="D8" s="22">
        <v>0</v>
      </c>
      <c r="E8" s="22">
        <v>0</v>
      </c>
      <c r="F8" s="22">
        <v>0</v>
      </c>
      <c r="G8" s="22" t="e">
        <f t="shared" si="1"/>
        <v>#DIV/0!</v>
      </c>
      <c r="H8" s="22"/>
    </row>
    <row r="9" spans="1:8" ht="39" customHeight="1">
      <c r="A9" s="21">
        <v>4</v>
      </c>
      <c r="B9" s="24" t="s">
        <v>17</v>
      </c>
      <c r="C9" s="22">
        <v>0.49</v>
      </c>
      <c r="D9" s="22">
        <f>1.11+1.21+0.49</f>
        <v>2.8100000000000005</v>
      </c>
      <c r="E9" s="22">
        <v>0.42</v>
      </c>
      <c r="F9" s="22">
        <f>0.82+0.65+0.42</f>
        <v>1.89</v>
      </c>
      <c r="G9" s="22">
        <f t="shared" si="1"/>
        <v>-14.285714285714288</v>
      </c>
      <c r="H9" s="22"/>
    </row>
    <row r="10" spans="1:8" ht="39" customHeight="1">
      <c r="A10" s="21">
        <v>5</v>
      </c>
      <c r="B10" s="23" t="s">
        <v>18</v>
      </c>
      <c r="C10" s="25">
        <v>0.92</v>
      </c>
      <c r="D10" s="25">
        <f>1.43+1.56+0.92</f>
        <v>3.91</v>
      </c>
      <c r="E10" s="25">
        <v>0.03</v>
      </c>
      <c r="F10" s="25">
        <f>0.28+0.03</f>
        <v>0.31000000000000005</v>
      </c>
      <c r="G10" s="22">
        <f t="shared" si="1"/>
        <v>-96.73913043478261</v>
      </c>
      <c r="H10" s="22"/>
    </row>
    <row r="11" spans="1:8" ht="39" customHeight="1">
      <c r="A11" s="26">
        <v>6</v>
      </c>
      <c r="B11" s="27" t="s">
        <v>19</v>
      </c>
      <c r="C11" s="25">
        <v>0</v>
      </c>
      <c r="D11" s="25">
        <v>0</v>
      </c>
      <c r="E11" s="25">
        <v>0</v>
      </c>
      <c r="F11" s="25">
        <v>0</v>
      </c>
      <c r="G11" s="22" t="e">
        <f t="shared" si="1"/>
        <v>#DIV/0!</v>
      </c>
      <c r="H11" s="25"/>
    </row>
    <row r="12" spans="1:8" ht="27" customHeight="1">
      <c r="A12" s="28" t="s">
        <v>20</v>
      </c>
      <c r="B12" s="29" t="s">
        <v>43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48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45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25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H15"/>
  <sheetViews>
    <sheetView workbookViewId="0" topLeftCell="A1">
      <selection activeCell="G14" sqref="G14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49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50</v>
      </c>
      <c r="E2" s="8"/>
      <c r="H2" s="9" t="s">
        <v>51</v>
      </c>
    </row>
    <row r="3" spans="1:8" s="2" customFormat="1" ht="24" customHeight="1">
      <c r="A3" s="10" t="s">
        <v>4</v>
      </c>
      <c r="B3" s="11" t="s">
        <v>5</v>
      </c>
      <c r="C3" s="12" t="s">
        <v>38</v>
      </c>
      <c r="D3" s="13"/>
      <c r="E3" s="12" t="s">
        <v>39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22">
        <f>SUM(C6+C7+C10+C11)</f>
        <v>6.6899999999999995</v>
      </c>
      <c r="D5" s="22">
        <f>SUM(D6+D7+D10+D11)</f>
        <v>13.41</v>
      </c>
      <c r="E5" s="22">
        <f aca="true" t="shared" si="0" ref="C5:F5">SUM(E6+E7+E10+E11)</f>
        <v>0.82</v>
      </c>
      <c r="F5" s="22">
        <f t="shared" si="0"/>
        <v>3.02</v>
      </c>
      <c r="G5" s="22">
        <f aca="true" t="shared" si="1" ref="G5:G11">SUM(E5-C5)/C5*100</f>
        <v>-87.74289985052316</v>
      </c>
      <c r="H5" s="22"/>
    </row>
    <row r="6" spans="1:8" ht="39" customHeight="1">
      <c r="A6" s="21">
        <v>1</v>
      </c>
      <c r="B6" s="23" t="s">
        <v>14</v>
      </c>
      <c r="C6" s="22">
        <v>0</v>
      </c>
      <c r="D6" s="22">
        <v>0</v>
      </c>
      <c r="E6" s="22">
        <v>0</v>
      </c>
      <c r="F6" s="22">
        <v>0</v>
      </c>
      <c r="G6" s="22" t="e">
        <f t="shared" si="1"/>
        <v>#DIV/0!</v>
      </c>
      <c r="H6" s="22"/>
    </row>
    <row r="7" spans="1:8" ht="39" customHeight="1">
      <c r="A7" s="21">
        <v>2</v>
      </c>
      <c r="B7" s="23" t="s">
        <v>15</v>
      </c>
      <c r="C7" s="22">
        <v>4.31</v>
      </c>
      <c r="D7" s="22">
        <f>1.11+1.21+0.49+4.31</f>
        <v>7.12</v>
      </c>
      <c r="E7" s="22">
        <f>E9</f>
        <v>0.74</v>
      </c>
      <c r="F7" s="22">
        <f>0.82+0.65+0.42+0.74</f>
        <v>2.63</v>
      </c>
      <c r="G7" s="22">
        <f t="shared" si="1"/>
        <v>-82.830626450116</v>
      </c>
      <c r="H7" s="22"/>
    </row>
    <row r="8" spans="1:8" ht="39" customHeight="1">
      <c r="A8" s="21">
        <v>3</v>
      </c>
      <c r="B8" s="24" t="s">
        <v>16</v>
      </c>
      <c r="C8" s="22">
        <v>0</v>
      </c>
      <c r="D8" s="22">
        <v>0</v>
      </c>
      <c r="E8" s="22">
        <v>0</v>
      </c>
      <c r="F8" s="22">
        <v>0</v>
      </c>
      <c r="G8" s="22" t="e">
        <f t="shared" si="1"/>
        <v>#DIV/0!</v>
      </c>
      <c r="H8" s="22"/>
    </row>
    <row r="9" spans="1:8" ht="39" customHeight="1">
      <c r="A9" s="21">
        <v>4</v>
      </c>
      <c r="B9" s="24" t="s">
        <v>17</v>
      </c>
      <c r="C9" s="22">
        <v>4.31</v>
      </c>
      <c r="D9" s="22">
        <f>1.11+1.21+0.49+4.31</f>
        <v>7.12</v>
      </c>
      <c r="E9" s="22">
        <v>0.74</v>
      </c>
      <c r="F9" s="22">
        <f>0.82+0.65+0.42+0.74</f>
        <v>2.63</v>
      </c>
      <c r="G9" s="22">
        <f t="shared" si="1"/>
        <v>-82.830626450116</v>
      </c>
      <c r="H9" s="22"/>
    </row>
    <row r="10" spans="1:8" ht="39" customHeight="1">
      <c r="A10" s="21">
        <v>5</v>
      </c>
      <c r="B10" s="23" t="s">
        <v>18</v>
      </c>
      <c r="C10" s="25">
        <v>2.38</v>
      </c>
      <c r="D10" s="25">
        <f>1.43+1.56+0.92+2.38</f>
        <v>6.29</v>
      </c>
      <c r="E10" s="25">
        <v>0.08</v>
      </c>
      <c r="F10" s="25">
        <f>0.28+0.03+0.08</f>
        <v>0.39000000000000007</v>
      </c>
      <c r="G10" s="22">
        <f t="shared" si="1"/>
        <v>-96.63865546218487</v>
      </c>
      <c r="H10" s="22"/>
    </row>
    <row r="11" spans="1:8" ht="39" customHeight="1">
      <c r="A11" s="26">
        <v>6</v>
      </c>
      <c r="B11" s="27" t="s">
        <v>19</v>
      </c>
      <c r="C11" s="25">
        <v>0</v>
      </c>
      <c r="D11" s="25">
        <v>0</v>
      </c>
      <c r="E11" s="25">
        <v>0</v>
      </c>
      <c r="F11" s="25">
        <v>0</v>
      </c>
      <c r="G11" s="22" t="e">
        <f t="shared" si="1"/>
        <v>#DIV/0!</v>
      </c>
      <c r="H11" s="25"/>
    </row>
    <row r="12" spans="1:8" ht="27" customHeight="1">
      <c r="A12" s="28" t="s">
        <v>20</v>
      </c>
      <c r="B12" s="29" t="s">
        <v>43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52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45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25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G14" sqref="G14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53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54</v>
      </c>
      <c r="E2" s="8"/>
      <c r="H2" s="9" t="s">
        <v>51</v>
      </c>
    </row>
    <row r="3" spans="1:8" s="2" customFormat="1" ht="24" customHeight="1">
      <c r="A3" s="10" t="s">
        <v>4</v>
      </c>
      <c r="B3" s="11" t="s">
        <v>5</v>
      </c>
      <c r="C3" s="12" t="s">
        <v>55</v>
      </c>
      <c r="D3" s="13"/>
      <c r="E3" s="12" t="s">
        <v>56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22">
        <f>SUM(C6+C7+C10+C11)</f>
        <v>1.1</v>
      </c>
      <c r="D5" s="22">
        <f>SUM(D6+D7+D10+D11)</f>
        <v>1.1</v>
      </c>
      <c r="E5" s="22">
        <f aca="true" t="shared" si="0" ref="C5:F5">SUM(E6+E7+E10+E11)</f>
        <v>0.78</v>
      </c>
      <c r="F5" s="22">
        <f t="shared" si="0"/>
        <v>0.78</v>
      </c>
      <c r="G5" s="22">
        <f aca="true" t="shared" si="1" ref="G5:G11">SUM(E5-C5)/C5*100</f>
        <v>-29.090909090909093</v>
      </c>
      <c r="H5" s="22"/>
    </row>
    <row r="6" spans="1:8" ht="39" customHeight="1">
      <c r="A6" s="21">
        <v>1</v>
      </c>
      <c r="B6" s="23" t="s">
        <v>14</v>
      </c>
      <c r="C6" s="22">
        <v>0</v>
      </c>
      <c r="D6" s="22">
        <v>0</v>
      </c>
      <c r="E6" s="22">
        <v>0</v>
      </c>
      <c r="F6" s="22">
        <v>0</v>
      </c>
      <c r="G6" s="22" t="e">
        <f t="shared" si="1"/>
        <v>#DIV/0!</v>
      </c>
      <c r="H6" s="22"/>
    </row>
    <row r="7" spans="1:8" ht="39" customHeight="1">
      <c r="A7" s="21">
        <v>2</v>
      </c>
      <c r="B7" s="23" t="s">
        <v>15</v>
      </c>
      <c r="C7" s="22">
        <v>0.82</v>
      </c>
      <c r="D7" s="22">
        <v>0.82</v>
      </c>
      <c r="E7" s="22">
        <f>E9</f>
        <v>0.78</v>
      </c>
      <c r="F7" s="22">
        <v>0.78</v>
      </c>
      <c r="G7" s="22">
        <f t="shared" si="1"/>
        <v>-4.878048780487796</v>
      </c>
      <c r="H7" s="22"/>
    </row>
    <row r="8" spans="1:8" ht="39" customHeight="1">
      <c r="A8" s="21">
        <v>3</v>
      </c>
      <c r="B8" s="24" t="s">
        <v>16</v>
      </c>
      <c r="C8" s="22">
        <v>0</v>
      </c>
      <c r="D8" s="22">
        <v>0</v>
      </c>
      <c r="E8" s="22">
        <v>0</v>
      </c>
      <c r="F8" s="22">
        <v>0</v>
      </c>
      <c r="G8" s="22" t="e">
        <f t="shared" si="1"/>
        <v>#DIV/0!</v>
      </c>
      <c r="H8" s="22"/>
    </row>
    <row r="9" spans="1:8" ht="39" customHeight="1">
      <c r="A9" s="21">
        <v>4</v>
      </c>
      <c r="B9" s="24" t="s">
        <v>17</v>
      </c>
      <c r="C9" s="22">
        <v>0.82</v>
      </c>
      <c r="D9" s="22">
        <v>0.82</v>
      </c>
      <c r="E9" s="22">
        <v>0.78</v>
      </c>
      <c r="F9" s="22">
        <v>0.78</v>
      </c>
      <c r="G9" s="22">
        <f t="shared" si="1"/>
        <v>-4.878048780487796</v>
      </c>
      <c r="H9" s="22"/>
    </row>
    <row r="10" spans="1:8" ht="39" customHeight="1">
      <c r="A10" s="21">
        <v>5</v>
      </c>
      <c r="B10" s="23" t="s">
        <v>18</v>
      </c>
      <c r="C10" s="25">
        <v>0.28</v>
      </c>
      <c r="D10" s="25">
        <v>0.28</v>
      </c>
      <c r="E10" s="25">
        <v>0</v>
      </c>
      <c r="F10" s="25">
        <v>0</v>
      </c>
      <c r="G10" s="22">
        <f t="shared" si="1"/>
        <v>-100</v>
      </c>
      <c r="H10" s="22"/>
    </row>
    <row r="11" spans="1:8" ht="39" customHeight="1">
      <c r="A11" s="26">
        <v>6</v>
      </c>
      <c r="B11" s="27" t="s">
        <v>19</v>
      </c>
      <c r="C11" s="25">
        <v>0</v>
      </c>
      <c r="D11" s="25">
        <v>0</v>
      </c>
      <c r="E11" s="25">
        <v>0</v>
      </c>
      <c r="F11" s="25">
        <v>0</v>
      </c>
      <c r="G11" s="22" t="e">
        <f t="shared" si="1"/>
        <v>#DIV/0!</v>
      </c>
      <c r="H11" s="25"/>
    </row>
    <row r="12" spans="1:8" ht="27" customHeight="1">
      <c r="A12" s="28" t="s">
        <v>20</v>
      </c>
      <c r="B12" s="29" t="s">
        <v>43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44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45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25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Administrator</cp:lastModifiedBy>
  <cp:lastPrinted>2016-04-06T06:30:42Z</cp:lastPrinted>
  <dcterms:created xsi:type="dcterms:W3CDTF">2014-01-13T08:49:40Z</dcterms:created>
  <dcterms:modified xsi:type="dcterms:W3CDTF">2020-07-07T08:58:31Z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