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 tabRatio="599"/>
  </bookViews>
  <sheets>
    <sheet name="概算表" sheetId="40" r:id="rId1"/>
  </sheets>
  <definedNames>
    <definedName name="_xlnm.Print_Area" localSheetId="0">概算表!$A$1:$J$45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<sst xmlns="http://schemas.openxmlformats.org/spreadsheetml/2006/main" count="82" uniqueCount="53">
  <si>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工 程 概 算 审 定 表</t>
  </si>
  <si>
    <t>工程名称：平罗县基础设施补短板项目</t>
  </si>
  <si>
    <t>表1</t>
  </si>
  <si>
    <t>序
号</t>
  </si>
  <si>
    <t>项目名称</t>
  </si>
  <si>
    <t>概算价值（万元）</t>
  </si>
  <si>
    <t>技术经济指标（元）</t>
  </si>
  <si>
    <t>占投
资额    （%）</t>
  </si>
  <si>
    <t>建安工程费</t>
  </si>
  <si>
    <t>其他费用</t>
  </si>
  <si>
    <t>预备费</t>
  </si>
  <si>
    <t>合计</t>
  </si>
  <si>
    <t>单位</t>
  </si>
  <si>
    <t>数量</t>
  </si>
  <si>
    <t>单位价值</t>
  </si>
  <si>
    <t>一</t>
  </si>
  <si>
    <t>工程费用</t>
  </si>
  <si>
    <t>怀远大街一侧（人民西路~鼓楼西街）</t>
  </si>
  <si>
    <t>㎡</t>
  </si>
  <si>
    <t>鼓楼西街两侧（民族街~萧公大街）</t>
  </si>
  <si>
    <t>人民政府前</t>
  </si>
  <si>
    <t>混凝土面层</t>
  </si>
  <si>
    <t>花岗岩面层</t>
  </si>
  <si>
    <t>树池</t>
  </si>
  <si>
    <t>座</t>
  </si>
  <si>
    <t>花池</t>
  </si>
  <si>
    <t>坡道挡墙</t>
  </si>
  <si>
    <t>m</t>
  </si>
  <si>
    <t>景观照明灯</t>
  </si>
  <si>
    <t>套</t>
  </si>
  <si>
    <t>更换树框</t>
  </si>
  <si>
    <t>团结东路桥头处</t>
  </si>
  <si>
    <t>沥青路面拆除恢复</t>
  </si>
  <si>
    <t>面包砖拆除恢复</t>
  </si>
  <si>
    <t>东方明珠A区南门</t>
  </si>
  <si>
    <t>唐徕水岸北门</t>
  </si>
  <si>
    <t>萧公大街-玉皇阁大道交叉口</t>
  </si>
  <si>
    <t>翰林大街-玉皇阁大道交叉口</t>
  </si>
  <si>
    <t>丽都家园南门</t>
  </si>
  <si>
    <t>春晖汽车保养服务中心路口</t>
  </si>
  <si>
    <t>灰色面包砖拆除恢复</t>
  </si>
  <si>
    <t>皓瑞达口腔门口</t>
  </si>
  <si>
    <t>面包砖拆除恢复（含基层）</t>
  </si>
  <si>
    <t>祥云北面（扬州芙蓉包子馆前）</t>
  </si>
  <si>
    <t>怀远大街与鼓楼西街交叉口</t>
  </si>
  <si>
    <t>沥青路面拆除恢复（含基层）</t>
  </si>
  <si>
    <t>惠民公园对面</t>
  </si>
  <si>
    <t>二</t>
  </si>
  <si>
    <t>设计费</t>
  </si>
  <si>
    <t>项</t>
  </si>
  <si>
    <t>工程监理费</t>
  </si>
  <si>
    <t>竣工结算审核费</t>
  </si>
  <si>
    <t>总投资（一）+（二）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</si>
</sst>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  <numFmt numFmtId="179" formatCode="0_);\(0\)"/>
  </numFmts>
  <fonts count="31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0" borderId="0"/>
  </cellStyleXfs>
  <cellXfs count="48">
    <xf numFmtId="0" fontId="0" fillId="0" borderId="0" xfId="0"/>
    <xf numFmtId="0" fontId="1" fillId="0" borderId="0" xfId="0" applyFont="1" applyFill="1"/>
    <xf numFmtId="0" fontId="2" fillId="0" borderId="0" xfId="0" applyFont="1" applyFill="1"/>
    <xf numFmtId="176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76" fontId="2" fillId="0" borderId="0" xfId="0" applyNumberFormat="1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F81BD"/>
      <rgbColor rgb="00FFFFFF"/>
      <rgbColor rgb="00B8CCE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zoomScale="130" zoomScaleNormal="130" zoomScaleSheetLayoutView="115" workbookViewId="0">
      <selection activeCell="L11" sqref="L11"/>
    </sheetView>
  </sheetViews>
  <sheetFormatPr defaultColWidth="9" defaultRowHeight="15.6"/>
  <cols>
    <col min="1" max="1" width="6.6" style="4" customWidth="1"/>
    <col min="2" max="2" width="21.7333333333333" style="5" customWidth="1"/>
    <col min="3" max="3" width="7.25" style="4" customWidth="1"/>
    <col min="4" max="4" width="7.625" style="4" customWidth="1"/>
    <col min="5" max="5" width="7.375" style="4" customWidth="1"/>
    <col min="6" max="6" width="6.75" style="4" customWidth="1"/>
    <col min="7" max="7" width="4.625" style="4" customWidth="1"/>
    <col min="8" max="8" width="9.375" style="6" customWidth="1"/>
    <col min="9" max="9" width="9.75" style="4" customWidth="1"/>
    <col min="10" max="10" width="6.25" style="4" customWidth="1"/>
    <col min="11" max="11" width="4.85" style="4" customWidth="1"/>
    <col min="12" max="12" width="10.4" style="4"/>
    <col min="13" max="13" width="9" style="4"/>
    <col min="14" max="14" width="10.375" style="4"/>
    <col min="15" max="16384" width="9" style="4"/>
  </cols>
  <sheetData>
    <row r="1" ht="17" customHeight="1" spans="1:10">
      <c r="A1" s="7" t="s">
        <v>0</v>
      </c>
      <c r="B1" s="8"/>
      <c r="C1" s="7"/>
      <c r="D1" s="7"/>
      <c r="E1" s="7"/>
      <c r="F1" s="7"/>
      <c r="G1" s="7"/>
      <c r="H1" s="9"/>
      <c r="I1" s="7"/>
      <c r="J1" s="10"/>
    </row>
    <row r="2" ht="17" customHeight="1" spans="1:10">
      <c r="A2" s="7"/>
      <c r="B2" s="8"/>
      <c r="C2" s="7"/>
      <c r="D2" s="7"/>
      <c r="E2" s="7"/>
      <c r="F2" s="7"/>
      <c r="G2" s="7"/>
      <c r="H2" s="9"/>
      <c r="I2" s="7"/>
      <c r="J2" s="10"/>
    </row>
    <row r="3" ht="30" customHeight="1" spans="1:10">
      <c r="A3" s="11" t="s">
        <v>1</v>
      </c>
      <c r="B3" s="11"/>
      <c r="C3" s="11"/>
      <c r="D3" s="11"/>
      <c r="E3" s="11"/>
      <c r="F3" s="11"/>
      <c r="G3" s="11"/>
      <c r="H3" s="12"/>
      <c r="I3" s="11"/>
      <c r="J3" s="13" t="s">
        <v>2</v>
      </c>
    </row>
    <row r="4" ht="24" customHeight="1" spans="1:10">
      <c r="A4" s="14" t="s">
        <v>3</v>
      </c>
      <c r="B4" s="15" t="s">
        <v>4</v>
      </c>
      <c r="C4" s="16" t="s">
        <v>5</v>
      </c>
      <c r="D4" s="17"/>
      <c r="E4" s="17"/>
      <c r="F4" s="18"/>
      <c r="G4" s="19" t="s">
        <v>6</v>
      </c>
      <c r="H4" s="20"/>
      <c r="I4" s="19"/>
      <c r="J4" s="21" t="s">
        <v>7</v>
      </c>
    </row>
    <row r="5" ht="25" customHeight="1" spans="1:10">
      <c r="A5" s="14"/>
      <c r="B5" s="15"/>
      <c r="C5" s="14" t="s">
        <v>8</v>
      </c>
      <c r="D5" s="14" t="s">
        <v>9</v>
      </c>
      <c r="E5" s="14" t="s">
        <v>10</v>
      </c>
      <c r="F5" s="22" t="s">
        <v>11</v>
      </c>
      <c r="G5" s="19" t="s">
        <v>12</v>
      </c>
      <c r="H5" s="20" t="s">
        <v>13</v>
      </c>
      <c r="I5" s="19" t="s">
        <v>14</v>
      </c>
      <c r="J5" s="23"/>
    </row>
    <row r="6" s="1" customFormat="1" ht="23" customHeight="1" spans="1:10">
      <c r="A6" s="19" t="s">
        <v>15</v>
      </c>
      <c r="B6" s="24" t="s">
        <v>16</v>
      </c>
      <c r="C6" s="25">
        <f>C7+C8+C9+C15+C16+C17+C20+C22+C24+C26+C28+C30+C33+C35+C37+C39</f>
        <v>384.12</v>
      </c>
      <c r="D6" s="25"/>
      <c r="E6" s="25"/>
      <c r="F6" s="25">
        <f>C6</f>
        <v>384.12</v>
      </c>
      <c r="G6" s="26"/>
      <c r="H6" s="25"/>
      <c r="I6" s="25"/>
      <c r="J6" s="27">
        <f>F6/F45*100</f>
        <v>96.2463907603465</v>
      </c>
    </row>
    <row r="7" s="1" customFormat="1" ht="23" customHeight="1" spans="1:10">
      <c r="A7" s="19">
        <v>1</v>
      </c>
      <c r="B7" s="24" t="s">
        <v>17</v>
      </c>
      <c r="C7" s="25">
        <v>17.18</v>
      </c>
      <c r="D7" s="25"/>
      <c r="E7" s="25"/>
      <c r="F7" s="25">
        <f>C7</f>
        <v>17.18</v>
      </c>
      <c r="G7" s="26" t="s">
        <v>18</v>
      </c>
      <c r="H7" s="25">
        <v>1179.7</v>
      </c>
      <c r="I7" s="28">
        <f>F7/H7*10000</f>
        <v>145.630244977537</v>
      </c>
      <c r="J7" s="29"/>
    </row>
    <row r="8" s="1" customFormat="1" ht="23" customHeight="1" spans="1:10">
      <c r="A8" s="19">
        <v>2</v>
      </c>
      <c r="B8" s="24" t="s">
        <v>19</v>
      </c>
      <c r="C8" s="25">
        <v>135.38</v>
      </c>
      <c r="D8" s="25"/>
      <c r="E8" s="25"/>
      <c r="F8" s="25">
        <f>C8</f>
        <v>135.38</v>
      </c>
      <c r="G8" s="26" t="s">
        <v>18</v>
      </c>
      <c r="H8" s="25">
        <v>13296</v>
      </c>
      <c r="I8" s="28">
        <f>F8/H8*10000</f>
        <v>101.820096269555</v>
      </c>
      <c r="J8" s="29"/>
    </row>
    <row r="9" s="1" customFormat="1" ht="23" customHeight="1" spans="1:10">
      <c r="A9" s="19">
        <v>3</v>
      </c>
      <c r="B9" s="24" t="s">
        <v>20</v>
      </c>
      <c r="C9" s="25">
        <f>C10+C11+C12+C13+C14</f>
        <v>99.81</v>
      </c>
      <c r="D9" s="25"/>
      <c r="E9" s="25"/>
      <c r="F9" s="25">
        <f>C9</f>
        <v>99.81</v>
      </c>
      <c r="G9" s="26"/>
      <c r="H9" s="25"/>
      <c r="I9" s="28"/>
      <c r="J9" s="29"/>
    </row>
    <row r="10" s="1" customFormat="1" ht="23" customHeight="1" spans="1:10">
      <c r="A10" s="30">
        <v>-1</v>
      </c>
      <c r="B10" s="31" t="s">
        <v>21</v>
      </c>
      <c r="C10" s="32">
        <v>9.43</v>
      </c>
      <c r="D10" s="25"/>
      <c r="E10" s="25"/>
      <c r="F10" s="32">
        <f>C10</f>
        <v>9.43</v>
      </c>
      <c r="G10" s="33" t="s">
        <v>18</v>
      </c>
      <c r="H10" s="25">
        <v>423.06</v>
      </c>
      <c r="I10" s="28">
        <f>F10/H10*10000</f>
        <v>222.899825083912</v>
      </c>
      <c r="J10" s="29"/>
    </row>
    <row r="11" s="2" customFormat="1" ht="23" customHeight="1" spans="1:10">
      <c r="A11" s="30">
        <v>-2</v>
      </c>
      <c r="B11" s="31" t="s">
        <v>22</v>
      </c>
      <c r="C11" s="32">
        <v>55.75</v>
      </c>
      <c r="D11" s="32"/>
      <c r="E11" s="32"/>
      <c r="F11" s="32">
        <f t="shared" ref="F11:F16" si="0">C11</f>
        <v>55.75</v>
      </c>
      <c r="G11" s="33" t="s">
        <v>18</v>
      </c>
      <c r="H11" s="32">
        <v>1735.5</v>
      </c>
      <c r="I11" s="34">
        <f t="shared" ref="I11:I16" si="1">F11/H11*10000</f>
        <v>321.233074042063</v>
      </c>
      <c r="J11" s="29"/>
    </row>
    <row r="12" s="2" customFormat="1" ht="23" customHeight="1" spans="1:10">
      <c r="A12" s="30">
        <v>-3</v>
      </c>
      <c r="B12" s="31" t="s">
        <v>23</v>
      </c>
      <c r="C12" s="32">
        <v>9.81</v>
      </c>
      <c r="D12" s="32"/>
      <c r="E12" s="32"/>
      <c r="F12" s="32">
        <f t="shared" si="0"/>
        <v>9.81</v>
      </c>
      <c r="G12" s="35" t="s">
        <v>24</v>
      </c>
      <c r="H12" s="32">
        <v>2</v>
      </c>
      <c r="I12" s="34">
        <f t="shared" si="1"/>
        <v>49050</v>
      </c>
      <c r="J12" s="29"/>
    </row>
    <row r="13" s="2" customFormat="1" ht="23" customHeight="1" spans="1:10">
      <c r="A13" s="30">
        <v>-4</v>
      </c>
      <c r="B13" s="31" t="s">
        <v>25</v>
      </c>
      <c r="C13" s="32">
        <v>20.1</v>
      </c>
      <c r="D13" s="36"/>
      <c r="E13" s="36"/>
      <c r="F13" s="32">
        <f t="shared" si="0"/>
        <v>20.1</v>
      </c>
      <c r="G13" s="35" t="s">
        <v>24</v>
      </c>
      <c r="H13" s="32">
        <v>4</v>
      </c>
      <c r="I13" s="34">
        <f t="shared" si="1"/>
        <v>50250</v>
      </c>
      <c r="J13" s="29"/>
    </row>
    <row r="14" s="2" customFormat="1" ht="23" customHeight="1" spans="1:10">
      <c r="A14" s="30">
        <v>-5</v>
      </c>
      <c r="B14" s="31" t="s">
        <v>26</v>
      </c>
      <c r="C14" s="32">
        <v>4.72</v>
      </c>
      <c r="D14" s="26"/>
      <c r="E14" s="36"/>
      <c r="F14" s="32">
        <f t="shared" si="0"/>
        <v>4.72</v>
      </c>
      <c r="G14" s="33" t="s">
        <v>27</v>
      </c>
      <c r="H14" s="32">
        <f>15.7*2</f>
        <v>31.4</v>
      </c>
      <c r="I14" s="34">
        <f t="shared" si="1"/>
        <v>1503.1847133758</v>
      </c>
      <c r="J14" s="29"/>
    </row>
    <row r="15" s="1" customFormat="1" ht="23" customHeight="1" spans="1:10">
      <c r="A15" s="19">
        <v>4</v>
      </c>
      <c r="B15" s="24" t="s">
        <v>28</v>
      </c>
      <c r="C15" s="25">
        <v>71.43</v>
      </c>
      <c r="D15" s="25"/>
      <c r="E15" s="25"/>
      <c r="F15" s="25">
        <f t="shared" si="0"/>
        <v>71.43</v>
      </c>
      <c r="G15" s="26" t="s">
        <v>29</v>
      </c>
      <c r="H15" s="25">
        <v>54</v>
      </c>
      <c r="I15" s="28">
        <f t="shared" si="1"/>
        <v>13227.7777777778</v>
      </c>
      <c r="J15" s="29"/>
    </row>
    <row r="16" s="1" customFormat="1" ht="23" customHeight="1" spans="1:10">
      <c r="A16" s="19">
        <v>5</v>
      </c>
      <c r="B16" s="24" t="s">
        <v>30</v>
      </c>
      <c r="C16" s="25">
        <v>3.73</v>
      </c>
      <c r="D16" s="25"/>
      <c r="E16" s="25"/>
      <c r="F16" s="25">
        <f t="shared" si="0"/>
        <v>3.73</v>
      </c>
      <c r="G16" s="26" t="s">
        <v>29</v>
      </c>
      <c r="H16" s="25">
        <v>260</v>
      </c>
      <c r="I16" s="28">
        <f t="shared" si="1"/>
        <v>143.461538461538</v>
      </c>
      <c r="J16" s="29"/>
    </row>
    <row r="17" s="1" customFormat="1" ht="23" customHeight="1" spans="1:10">
      <c r="A17" s="19">
        <v>6</v>
      </c>
      <c r="B17" s="24" t="s">
        <v>31</v>
      </c>
      <c r="C17" s="25">
        <f>C18+C19</f>
        <v>1.82</v>
      </c>
      <c r="D17" s="25"/>
      <c r="E17" s="25"/>
      <c r="F17" s="25">
        <f t="shared" ref="F17:F40" si="2">C17</f>
        <v>1.82</v>
      </c>
      <c r="G17" s="26"/>
      <c r="H17" s="25"/>
      <c r="I17" s="28"/>
      <c r="J17" s="29"/>
    </row>
    <row r="18" s="2" customFormat="1" ht="23" customHeight="1" spans="1:10">
      <c r="A18" s="37"/>
      <c r="B18" s="31" t="s">
        <v>32</v>
      </c>
      <c r="C18" s="32">
        <v>1.65</v>
      </c>
      <c r="D18" s="32"/>
      <c r="E18" s="32"/>
      <c r="F18" s="32">
        <f t="shared" si="2"/>
        <v>1.65</v>
      </c>
      <c r="G18" s="33" t="s">
        <v>18</v>
      </c>
      <c r="H18" s="32">
        <v>314.75</v>
      </c>
      <c r="I18" s="34">
        <f t="shared" ref="I18:I40" si="3">F18/H18*10000</f>
        <v>52.4225575853852</v>
      </c>
      <c r="J18" s="29"/>
    </row>
    <row r="19" s="2" customFormat="1" ht="23" customHeight="1" spans="1:10">
      <c r="A19" s="37"/>
      <c r="B19" s="31" t="s">
        <v>33</v>
      </c>
      <c r="C19" s="32">
        <v>0.17</v>
      </c>
      <c r="D19" s="32"/>
      <c r="E19" s="32"/>
      <c r="F19" s="32">
        <f t="shared" si="2"/>
        <v>0.17</v>
      </c>
      <c r="G19" s="33" t="s">
        <v>18</v>
      </c>
      <c r="H19" s="32">
        <v>13.77</v>
      </c>
      <c r="I19" s="34">
        <f t="shared" si="3"/>
        <v>123.456790123457</v>
      </c>
      <c r="J19" s="29"/>
    </row>
    <row r="20" s="1" customFormat="1" ht="23" customHeight="1" spans="1:10">
      <c r="A20" s="19">
        <v>7</v>
      </c>
      <c r="B20" s="24" t="s">
        <v>34</v>
      </c>
      <c r="C20" s="25">
        <f>C21</f>
        <v>1.63</v>
      </c>
      <c r="D20" s="26"/>
      <c r="E20" s="26"/>
      <c r="F20" s="25">
        <f t="shared" si="2"/>
        <v>1.63</v>
      </c>
      <c r="G20" s="26"/>
      <c r="H20" s="26"/>
      <c r="I20" s="28"/>
      <c r="J20" s="29"/>
    </row>
    <row r="21" s="1" customFormat="1" ht="23" customHeight="1" spans="1:10">
      <c r="A21" s="37"/>
      <c r="B21" s="31" t="s">
        <v>32</v>
      </c>
      <c r="C21" s="32">
        <v>1.63</v>
      </c>
      <c r="D21" s="33"/>
      <c r="E21" s="33"/>
      <c r="F21" s="32">
        <f t="shared" si="2"/>
        <v>1.63</v>
      </c>
      <c r="G21" s="33" t="s">
        <v>18</v>
      </c>
      <c r="H21" s="33">
        <v>301.4</v>
      </c>
      <c r="I21" s="34">
        <f t="shared" si="3"/>
        <v>54.0809555408096</v>
      </c>
      <c r="J21" s="29"/>
    </row>
    <row r="22" s="1" customFormat="1" ht="23" customHeight="1" spans="1:10">
      <c r="A22" s="19">
        <v>8</v>
      </c>
      <c r="B22" s="24" t="s">
        <v>35</v>
      </c>
      <c r="C22" s="25">
        <f>C23</f>
        <v>1.79</v>
      </c>
      <c r="D22" s="38"/>
      <c r="E22" s="38"/>
      <c r="F22" s="25">
        <f t="shared" si="2"/>
        <v>1.79</v>
      </c>
      <c r="G22" s="26"/>
      <c r="H22" s="39"/>
      <c r="I22" s="28"/>
      <c r="J22" s="29"/>
    </row>
    <row r="23" s="1" customFormat="1" ht="23" customHeight="1" spans="1:10">
      <c r="A23" s="37"/>
      <c r="B23" s="31" t="s">
        <v>32</v>
      </c>
      <c r="C23" s="32">
        <v>1.79</v>
      </c>
      <c r="D23" s="36"/>
      <c r="E23" s="36"/>
      <c r="F23" s="32">
        <f t="shared" si="2"/>
        <v>1.79</v>
      </c>
      <c r="G23" s="33" t="s">
        <v>18</v>
      </c>
      <c r="H23" s="40">
        <v>330</v>
      </c>
      <c r="I23" s="34">
        <f t="shared" si="3"/>
        <v>54.2424242424242</v>
      </c>
      <c r="J23" s="29"/>
    </row>
    <row r="24" s="1" customFormat="1" ht="23" customHeight="1" spans="1:10">
      <c r="A24" s="19">
        <v>9</v>
      </c>
      <c r="B24" s="24" t="s">
        <v>36</v>
      </c>
      <c r="C24" s="25">
        <f>C25</f>
        <v>3.81</v>
      </c>
      <c r="D24" s="38"/>
      <c r="E24" s="38"/>
      <c r="F24" s="25">
        <f t="shared" si="2"/>
        <v>3.81</v>
      </c>
      <c r="G24" s="20"/>
      <c r="H24" s="39"/>
      <c r="I24" s="28"/>
      <c r="J24" s="29"/>
    </row>
    <row r="25" s="1" customFormat="1" ht="23" customHeight="1" spans="1:10">
      <c r="A25" s="37"/>
      <c r="B25" s="31" t="s">
        <v>32</v>
      </c>
      <c r="C25" s="32">
        <v>3.81</v>
      </c>
      <c r="D25" s="36"/>
      <c r="E25" s="36"/>
      <c r="F25" s="32">
        <f t="shared" si="2"/>
        <v>3.81</v>
      </c>
      <c r="G25" s="33" t="s">
        <v>18</v>
      </c>
      <c r="H25" s="40">
        <v>704</v>
      </c>
      <c r="I25" s="34">
        <f t="shared" si="3"/>
        <v>54.1193181818182</v>
      </c>
      <c r="J25" s="29"/>
    </row>
    <row r="26" s="1" customFormat="1" ht="23" customHeight="1" spans="1:10">
      <c r="A26" s="19">
        <v>10</v>
      </c>
      <c r="B26" s="24" t="s">
        <v>37</v>
      </c>
      <c r="C26" s="25">
        <f>C27</f>
        <v>2.68</v>
      </c>
      <c r="D26" s="25"/>
      <c r="E26" s="25"/>
      <c r="F26" s="25">
        <f t="shared" si="2"/>
        <v>2.68</v>
      </c>
      <c r="G26" s="26"/>
      <c r="H26" s="25"/>
      <c r="I26" s="28"/>
      <c r="J26" s="29"/>
    </row>
    <row r="27" s="1" customFormat="1" ht="23" customHeight="1" spans="1:10">
      <c r="A27" s="37"/>
      <c r="B27" s="31" t="s">
        <v>32</v>
      </c>
      <c r="C27" s="32">
        <v>2.68</v>
      </c>
      <c r="D27" s="32"/>
      <c r="E27" s="32"/>
      <c r="F27" s="32">
        <f t="shared" si="2"/>
        <v>2.68</v>
      </c>
      <c r="G27" s="33" t="s">
        <v>18</v>
      </c>
      <c r="H27" s="32">
        <v>496</v>
      </c>
      <c r="I27" s="34">
        <f t="shared" si="3"/>
        <v>54.0322580645161</v>
      </c>
      <c r="J27" s="29"/>
    </row>
    <row r="28" s="1" customFormat="1" ht="23" customHeight="1" spans="1:10">
      <c r="A28" s="19">
        <v>11</v>
      </c>
      <c r="B28" s="24" t="s">
        <v>38</v>
      </c>
      <c r="C28" s="25">
        <f>C29</f>
        <v>1.05</v>
      </c>
      <c r="D28" s="25"/>
      <c r="E28" s="25"/>
      <c r="F28" s="25">
        <f t="shared" si="2"/>
        <v>1.05</v>
      </c>
      <c r="G28" s="26"/>
      <c r="H28" s="25"/>
      <c r="I28" s="28"/>
      <c r="J28" s="29"/>
    </row>
    <row r="29" s="1" customFormat="1" ht="23" customHeight="1" spans="1:10">
      <c r="A29" s="37"/>
      <c r="B29" s="31" t="s">
        <v>32</v>
      </c>
      <c r="C29" s="32">
        <v>1.05</v>
      </c>
      <c r="D29" s="32"/>
      <c r="E29" s="32"/>
      <c r="F29" s="32">
        <f t="shared" si="2"/>
        <v>1.05</v>
      </c>
      <c r="G29" s="33" t="s">
        <v>18</v>
      </c>
      <c r="H29" s="32">
        <v>193.9</v>
      </c>
      <c r="I29" s="34">
        <f t="shared" si="3"/>
        <v>54.1516245487365</v>
      </c>
      <c r="J29" s="29"/>
    </row>
    <row r="30" s="1" customFormat="1" ht="23" customHeight="1" spans="1:10">
      <c r="A30" s="19">
        <v>12</v>
      </c>
      <c r="B30" s="24" t="s">
        <v>39</v>
      </c>
      <c r="C30" s="25">
        <f>C31+C32</f>
        <v>1.14</v>
      </c>
      <c r="D30" s="25"/>
      <c r="E30" s="25"/>
      <c r="F30" s="25">
        <f t="shared" si="2"/>
        <v>1.14</v>
      </c>
      <c r="G30" s="26"/>
      <c r="H30" s="25"/>
      <c r="I30" s="28"/>
      <c r="J30" s="29"/>
    </row>
    <row r="31" s="1" customFormat="1" ht="23" customHeight="1" spans="1:10">
      <c r="A31" s="37"/>
      <c r="B31" s="31" t="s">
        <v>32</v>
      </c>
      <c r="C31" s="32">
        <v>0.32</v>
      </c>
      <c r="D31" s="32"/>
      <c r="E31" s="32"/>
      <c r="F31" s="32">
        <f t="shared" si="2"/>
        <v>0.32</v>
      </c>
      <c r="G31" s="33" t="s">
        <v>18</v>
      </c>
      <c r="H31" s="32">
        <v>60</v>
      </c>
      <c r="I31" s="34">
        <f t="shared" si="3"/>
        <v>53.3333333333333</v>
      </c>
      <c r="J31" s="29"/>
    </row>
    <row r="32" s="1" customFormat="1" ht="23" customHeight="1" spans="1:10">
      <c r="A32" s="37"/>
      <c r="B32" s="31" t="s">
        <v>40</v>
      </c>
      <c r="C32" s="32">
        <v>0.82</v>
      </c>
      <c r="D32" s="32"/>
      <c r="E32" s="32"/>
      <c r="F32" s="32">
        <f t="shared" si="2"/>
        <v>0.82</v>
      </c>
      <c r="G32" s="33" t="s">
        <v>18</v>
      </c>
      <c r="H32" s="32">
        <v>95.2</v>
      </c>
      <c r="I32" s="34">
        <f t="shared" si="3"/>
        <v>86.1344537815126</v>
      </c>
      <c r="J32" s="29"/>
    </row>
    <row r="33" s="1" customFormat="1" ht="23" customHeight="1" spans="1:10">
      <c r="A33" s="19">
        <v>13</v>
      </c>
      <c r="B33" s="24" t="s">
        <v>41</v>
      </c>
      <c r="C33" s="25">
        <f>C34</f>
        <v>1.14</v>
      </c>
      <c r="D33" s="25"/>
      <c r="E33" s="25"/>
      <c r="F33" s="25">
        <f t="shared" si="2"/>
        <v>1.14</v>
      </c>
      <c r="G33" s="26"/>
      <c r="H33" s="25"/>
      <c r="I33" s="28"/>
      <c r="J33" s="29"/>
    </row>
    <row r="34" s="1" customFormat="1" ht="23" customHeight="1" spans="1:10">
      <c r="A34" s="37"/>
      <c r="B34" s="31" t="s">
        <v>42</v>
      </c>
      <c r="C34" s="32">
        <v>1.14</v>
      </c>
      <c r="D34" s="32"/>
      <c r="E34" s="32"/>
      <c r="F34" s="32">
        <f t="shared" si="2"/>
        <v>1.14</v>
      </c>
      <c r="G34" s="33" t="s">
        <v>18</v>
      </c>
      <c r="H34" s="32">
        <v>43.2</v>
      </c>
      <c r="I34" s="34">
        <f>F34/H34*10000</f>
        <v>263.888888888889</v>
      </c>
      <c r="J34" s="29"/>
    </row>
    <row r="35" s="3" customFormat="1" ht="23" customHeight="1" spans="1:10">
      <c r="A35" s="19">
        <v>14</v>
      </c>
      <c r="B35" s="24" t="s">
        <v>43</v>
      </c>
      <c r="C35" s="25">
        <f>C36</f>
        <v>4.96</v>
      </c>
      <c r="D35" s="38"/>
      <c r="E35" s="38"/>
      <c r="F35" s="25">
        <f t="shared" si="2"/>
        <v>4.96</v>
      </c>
      <c r="G35" s="26"/>
      <c r="H35" s="39"/>
      <c r="I35" s="28"/>
      <c r="J35" s="29"/>
    </row>
    <row r="36" s="3" customFormat="1" ht="23" customHeight="1" spans="1:10">
      <c r="A36" s="37"/>
      <c r="B36" s="31" t="s">
        <v>42</v>
      </c>
      <c r="C36" s="32">
        <v>4.96</v>
      </c>
      <c r="D36" s="38"/>
      <c r="E36" s="36"/>
      <c r="F36" s="32">
        <f t="shared" si="2"/>
        <v>4.96</v>
      </c>
      <c r="G36" s="33" t="s">
        <v>18</v>
      </c>
      <c r="H36" s="40">
        <v>187.92</v>
      </c>
      <c r="I36" s="34">
        <f t="shared" si="3"/>
        <v>263.942103022563</v>
      </c>
      <c r="J36" s="29"/>
    </row>
    <row r="37" s="3" customFormat="1" ht="23" customHeight="1" spans="1:10">
      <c r="A37" s="19">
        <v>15</v>
      </c>
      <c r="B37" s="24" t="s">
        <v>44</v>
      </c>
      <c r="C37" s="25">
        <f>C38</f>
        <v>35.1</v>
      </c>
      <c r="D37" s="38"/>
      <c r="E37" s="38"/>
      <c r="F37" s="25">
        <f t="shared" si="2"/>
        <v>35.1</v>
      </c>
      <c r="G37" s="26"/>
      <c r="H37" s="39"/>
      <c r="I37" s="28"/>
      <c r="J37" s="29"/>
    </row>
    <row r="38" s="3" customFormat="1" ht="23" customHeight="1" spans="1:10">
      <c r="A38" s="37"/>
      <c r="B38" s="31" t="s">
        <v>45</v>
      </c>
      <c r="C38" s="32">
        <v>35.1</v>
      </c>
      <c r="D38" s="38"/>
      <c r="E38" s="36"/>
      <c r="F38" s="32">
        <f t="shared" si="2"/>
        <v>35.1</v>
      </c>
      <c r="G38" s="33" t="s">
        <v>18</v>
      </c>
      <c r="H38" s="40">
        <v>1347.2</v>
      </c>
      <c r="I38" s="34">
        <f t="shared" si="3"/>
        <v>260.540380047506</v>
      </c>
      <c r="J38" s="29"/>
    </row>
    <row r="39" s="3" customFormat="1" ht="23" customHeight="1" spans="1:10">
      <c r="A39" s="19">
        <v>16</v>
      </c>
      <c r="B39" s="24" t="s">
        <v>46</v>
      </c>
      <c r="C39" s="25">
        <f>C40</f>
        <v>1.47</v>
      </c>
      <c r="D39" s="38"/>
      <c r="E39" s="38"/>
      <c r="F39" s="25">
        <f t="shared" si="2"/>
        <v>1.47</v>
      </c>
      <c r="G39" s="26"/>
      <c r="H39" s="39"/>
      <c r="I39" s="28"/>
      <c r="J39" s="29"/>
    </row>
    <row r="40" s="3" customFormat="1" ht="23" customHeight="1" spans="1:10">
      <c r="A40" s="37"/>
      <c r="B40" s="31" t="s">
        <v>40</v>
      </c>
      <c r="C40" s="32">
        <v>1.47</v>
      </c>
      <c r="D40" s="38"/>
      <c r="E40" s="36"/>
      <c r="F40" s="32">
        <f t="shared" si="2"/>
        <v>1.47</v>
      </c>
      <c r="G40" s="33" t="s">
        <v>18</v>
      </c>
      <c r="H40" s="40">
        <v>153.28</v>
      </c>
      <c r="I40" s="34">
        <f t="shared" si="3"/>
        <v>95.9029227557411</v>
      </c>
      <c r="J40" s="29"/>
    </row>
    <row r="41" s="1" customFormat="1" ht="23" customHeight="1" spans="1:10">
      <c r="A41" s="19" t="s">
        <v>47</v>
      </c>
      <c r="B41" s="24" t="s">
        <v>9</v>
      </c>
      <c r="C41" s="26"/>
      <c r="D41" s="26">
        <f>SUM(D42:D44)</f>
        <v>14.98068</v>
      </c>
      <c r="E41" s="26"/>
      <c r="F41" s="26">
        <f>D41</f>
        <v>14.98068</v>
      </c>
      <c r="G41" s="26"/>
      <c r="H41" s="26"/>
      <c r="I41" s="26"/>
      <c r="J41" s="41">
        <f>F41/F45%</f>
        <v>3.75360923965351</v>
      </c>
    </row>
    <row r="42" ht="23" customHeight="1" spans="1:10">
      <c r="A42" s="37">
        <v>1</v>
      </c>
      <c r="B42" s="31" t="s">
        <v>48</v>
      </c>
      <c r="C42" s="33"/>
      <c r="D42" s="33">
        <f>F6*I42</f>
        <v>7.6824</v>
      </c>
      <c r="E42" s="33"/>
      <c r="F42" s="33">
        <f>D42</f>
        <v>7.6824</v>
      </c>
      <c r="G42" s="33" t="s">
        <v>49</v>
      </c>
      <c r="H42" s="33">
        <v>1</v>
      </c>
      <c r="I42" s="42">
        <v>0.02</v>
      </c>
      <c r="J42" s="41"/>
    </row>
    <row r="43" ht="23" customHeight="1" spans="1:10">
      <c r="A43" s="37">
        <v>2</v>
      </c>
      <c r="B43" s="31" t="s">
        <v>50</v>
      </c>
      <c r="C43" s="33"/>
      <c r="D43" s="33">
        <f>F6*I43</f>
        <v>5.37768</v>
      </c>
      <c r="E43" s="33"/>
      <c r="F43" s="33">
        <f>D43</f>
        <v>5.37768</v>
      </c>
      <c r="G43" s="33" t="s">
        <v>49</v>
      </c>
      <c r="H43" s="33">
        <v>1</v>
      </c>
      <c r="I43" s="42">
        <v>0.014</v>
      </c>
      <c r="J43" s="41"/>
    </row>
    <row r="44" ht="23" customHeight="1" spans="1:10">
      <c r="A44" s="37">
        <v>3</v>
      </c>
      <c r="B44" s="31" t="s">
        <v>51</v>
      </c>
      <c r="C44" s="33"/>
      <c r="D44" s="33">
        <f>F6*I44</f>
        <v>1.9206</v>
      </c>
      <c r="E44" s="33"/>
      <c r="F44" s="33">
        <f>D44</f>
        <v>1.9206</v>
      </c>
      <c r="G44" s="33" t="s">
        <v>49</v>
      </c>
      <c r="H44" s="33">
        <v>1</v>
      </c>
      <c r="I44" s="42">
        <v>0.005</v>
      </c>
      <c r="J44" s="41"/>
    </row>
    <row r="45" s="1" customFormat="1" ht="23" customHeight="1" spans="1:10">
      <c r="A45" s="43" t="s">
        <v>52</v>
      </c>
      <c r="B45" s="44"/>
      <c r="C45" s="45">
        <f>C6</f>
        <v>384.12</v>
      </c>
      <c r="D45" s="45">
        <f>D41</f>
        <v>14.98068</v>
      </c>
      <c r="E45" s="45"/>
      <c r="F45" s="45">
        <f>C45+D45+E45</f>
        <v>399.10068</v>
      </c>
      <c r="G45" s="46"/>
      <c r="H45" s="46"/>
      <c r="I45" s="46"/>
      <c r="J45" s="47">
        <f>J41+J6</f>
        <v>100</v>
      </c>
    </row>
    <row r="46" ht="21.95" customHeight="1"/>
  </sheetData>
  <mergeCells count="10">
    <mergeCell ref="A3:I3"/>
    <mergeCell ref="C4:F4"/>
    <mergeCell ref="G4:I4"/>
    <mergeCell ref="A45:B45"/>
    <mergeCell ref="A4:A5"/>
    <mergeCell ref="B4:B5"/>
    <mergeCell ref="J4:J5"/>
    <mergeCell ref="J6:J39"/>
    <mergeCell ref="J41:J44"/>
    <mergeCell ref="A1:J2"/>
  </mergeCells>
  <printOptions horizontalCentered="1" gridLines="1"/>
  <pageMargins left="0.550694444444444" right="0.118055555555556" top="0.432638888888889" bottom="0.590277777777778" header="0.51" footer="0.5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市政所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cp:revision>1</cp:revision>
  <dcterms:created xsi:type="dcterms:W3CDTF">2002-09-19T10:17:07Z</dcterms:created>
  <cp:lastPrinted>2014-06-10T09:14:31Z</cp:lastPrinted>
  <dcterms:modified xsi:type="dcterms:W3CDTF">2026-05-07T03:02:55Z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0165C2E5434B493ABA918C2C8488CFA1_13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