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360"/>
  </bookViews>
  <sheets>
    <sheet name="概算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<sst xmlns="http://schemas.openxmlformats.org/spreadsheetml/2006/main" count="78" uniqueCount="52">
  <si>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工程概算审定表</t>
  </si>
  <si>
    <t>工程名称：平罗县陶乐镇庙庙湖村农产品集散暨农事服务中心项目</t>
  </si>
  <si>
    <t>序号</t>
  </si>
  <si>
    <t>项目或费用名称</t>
  </si>
  <si>
    <r>
      <rPr>
        <sz val="11"/>
        <color rgb="FF000000"/>
        <rFont val="宋体"/>
        <charset val="204"/>
      </rPr>
      <t>概算价值</t>
    </r>
    <r>
      <rPr>
        <sz val="11"/>
        <color rgb="FF000000"/>
        <rFont val="Times New Roman"/>
        <charset val="204"/>
      </rPr>
      <t>(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Times New Roman"/>
        <charset val="204"/>
      </rPr>
      <t>)</t>
    </r>
  </si>
  <si>
    <t>技术经济指标</t>
  </si>
  <si>
    <r>
      <rPr>
        <sz val="11"/>
        <color rgb="FF000000"/>
        <rFont val="宋体"/>
        <charset val="204"/>
      </rPr>
      <t>占投资额</t>
    </r>
    <r>
      <rPr>
        <sz val="11"/>
        <color rgb="FF000000"/>
        <rFont val="Times New Roman"/>
        <charset val="204"/>
      </rPr>
      <t>%</t>
    </r>
  </si>
  <si>
    <t>建筑工程费</t>
  </si>
  <si>
    <t>设备购置费</t>
  </si>
  <si>
    <t>安装工程费</t>
  </si>
  <si>
    <t>其它费用</t>
  </si>
  <si>
    <t>合计</t>
  </si>
  <si>
    <t>单位</t>
  </si>
  <si>
    <t>数量</t>
  </si>
  <si>
    <t>单位价值</t>
  </si>
  <si>
    <t>Ⅰ</t>
  </si>
  <si>
    <t>工程费用</t>
  </si>
  <si>
    <t>一</t>
  </si>
  <si>
    <t>7#交易中心</t>
  </si>
  <si>
    <t>㎡</t>
  </si>
  <si>
    <t>建筑工程</t>
  </si>
  <si>
    <t>消防工程</t>
  </si>
  <si>
    <t>暖通工程</t>
  </si>
  <si>
    <t>电气工程</t>
  </si>
  <si>
    <t>二</t>
  </si>
  <si>
    <t>8#交易中心</t>
  </si>
  <si>
    <t>三</t>
  </si>
  <si>
    <t>室外工程</t>
  </si>
  <si>
    <t>铺装工程</t>
  </si>
  <si>
    <t>室外给排水</t>
  </si>
  <si>
    <t>室外电气</t>
  </si>
  <si>
    <t>变压器</t>
  </si>
  <si>
    <t>Ⅱ</t>
  </si>
  <si>
    <t>其他费用</t>
  </si>
  <si>
    <t>建设单位管理费</t>
  </si>
  <si>
    <t>万元</t>
  </si>
  <si>
    <t>测量测绘费</t>
  </si>
  <si>
    <t>地质勘察费</t>
  </si>
  <si>
    <t>设计费</t>
  </si>
  <si>
    <t>BIM设计建模费</t>
  </si>
  <si>
    <t>施工图审查费</t>
  </si>
  <si>
    <t>清单及招标控制价编制</t>
  </si>
  <si>
    <t>竣工结算审核</t>
  </si>
  <si>
    <t>竣工决算编制</t>
  </si>
  <si>
    <t>工程招标服务费</t>
  </si>
  <si>
    <t>工程监理费</t>
  </si>
  <si>
    <t>项目检测试验费</t>
  </si>
  <si>
    <t>工程保险费</t>
  </si>
  <si>
    <t>Ⅲ</t>
  </si>
  <si>
    <t>预备费3%</t>
  </si>
  <si>
    <t>总计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</si>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</sst>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rgb="FF000000"/>
      <name val="Times New Roman"/>
      <charset val="204"/>
    </font>
    <font>
      <sz val="11"/>
      <color rgb="FF000000"/>
      <name val="宋体"/>
      <charset val="204"/>
      <scheme val="minor"/>
    </font>
    <font>
      <sz val="20"/>
      <color rgb="FF000000"/>
      <name val="宋体"/>
      <charset val="204"/>
    </font>
    <font>
      <sz val="18"/>
      <color rgb="FF000000"/>
      <name val="宋体"/>
      <charset val="204"/>
    </font>
    <font>
      <sz val="11"/>
      <color rgb="FF000000"/>
      <name val="宋体"/>
      <charset val="204"/>
    </font>
    <font>
      <b/>
      <sz val="11"/>
      <color rgb="FF000000"/>
      <name val="宋体"/>
      <charset val="204"/>
      <scheme val="minor"/>
    </font>
    <font>
      <sz val="11"/>
      <name val="宋体"/>
      <charset val="204"/>
      <scheme val="minor"/>
    </font>
    <font>
      <sz val="14"/>
      <color rgb="FF000000"/>
      <name val="宋体"/>
      <charset val="204"/>
    </font>
    <font>
      <b/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176" fontId="0" fillId="0" borderId="0" xfId="0" applyNumberForma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76" fontId="5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176" fontId="6" fillId="0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indent="2"/>
    </xf>
    <xf numFmtId="0" fontId="4" fillId="0" borderId="2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10" fontId="1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E0E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38"/>
  <sheetViews>
    <sheetView tabSelected="1" view="pageBreakPreview" zoomScaleNormal="70" workbookViewId="0">
      <selection activeCell="C18" sqref="C18"/>
    </sheetView>
  </sheetViews>
  <sheetFormatPr defaultColWidth="9.33333333333333" defaultRowHeight="12.75"/>
  <cols>
    <col min="2" max="2" width="27.1416666666667" customWidth="1"/>
    <col min="3" max="3" width="16.0333333333333" customWidth="1"/>
    <col min="4" max="4" width="13.8333333333333" customWidth="1"/>
    <col min="5" max="5" width="14.1666666666667" customWidth="1"/>
    <col min="6" max="6" width="12.8333333333333" customWidth="1"/>
    <col min="7" max="7" width="15.1666666666667"/>
    <col min="9" max="9" width="14.3333333333333"/>
    <col min="10" max="10" width="14.3333333333333" style="3" customWidth="1"/>
    <col min="11" max="11" width="10.5" customWidth="1"/>
    <col min="14" max="14" width="17.3333333333333"/>
    <col min="16" max="16" width="12.6666666666667"/>
    <col min="18" max="18" width="14.1083333333333"/>
  </cols>
  <sheetData>
    <row r="1" s="1" customFormat="1" ht="25.7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24"/>
      <c r="K1" s="5"/>
    </row>
    <row r="2" s="1" customFormat="1" ht="4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9" customHeight="1" spans="1:11">
      <c r="A3" s="7" t="s">
        <v>2</v>
      </c>
      <c r="B3" s="8" t="s">
        <v>3</v>
      </c>
      <c r="C3" s="9" t="s">
        <v>4</v>
      </c>
      <c r="D3" s="9"/>
      <c r="E3" s="9"/>
      <c r="F3" s="9"/>
      <c r="G3" s="9"/>
      <c r="H3" s="23" t="s">
        <v>5</v>
      </c>
      <c r="I3" s="23"/>
      <c r="J3" s="23"/>
      <c r="K3" s="9" t="s">
        <v>6</v>
      </c>
    </row>
    <row r="4" ht="9" customHeight="1" spans="1:11">
      <c r="A4" s="10"/>
      <c r="B4" s="11"/>
      <c r="C4" s="9"/>
      <c r="D4" s="9"/>
      <c r="E4" s="9"/>
      <c r="F4" s="9"/>
      <c r="G4" s="9"/>
      <c r="H4" s="23"/>
      <c r="I4" s="23"/>
      <c r="J4" s="23"/>
      <c r="K4" s="9"/>
    </row>
    <row r="5" ht="29" customHeight="1" spans="1:11">
      <c r="A5" s="12"/>
      <c r="B5" s="13"/>
      <c r="C5" s="9" t="s">
        <v>7</v>
      </c>
      <c r="D5" s="9" t="s">
        <v>8</v>
      </c>
      <c r="E5" s="9" t="s">
        <v>9</v>
      </c>
      <c r="F5" s="9" t="s">
        <v>10</v>
      </c>
      <c r="G5" s="23" t="s">
        <v>11</v>
      </c>
      <c r="H5" s="23" t="s">
        <v>12</v>
      </c>
      <c r="I5" s="23" t="s">
        <v>13</v>
      </c>
      <c r="J5" s="9" t="s">
        <v>14</v>
      </c>
      <c r="K5" s="25"/>
    </row>
    <row r="6" s="2" customFormat="1" ht="34" customHeight="1" spans="1:11">
      <c r="A6" s="14" t="s">
        <v>15</v>
      </c>
      <c r="B6" s="15" t="s">
        <v>16</v>
      </c>
      <c r="C6" s="16">
        <f>C7+C12+C17</f>
        <v>742.31</v>
      </c>
      <c r="D6" s="16"/>
      <c r="E6" s="16">
        <f>E7+E12+E17</f>
        <v>300</v>
      </c>
      <c r="F6" s="16"/>
      <c r="G6" s="16">
        <f>G7+G12+G17</f>
        <v>1042.31</v>
      </c>
      <c r="H6" s="16"/>
      <c r="I6" s="16"/>
      <c r="J6" s="16"/>
      <c r="K6" s="14">
        <v>85.5</v>
      </c>
    </row>
    <row r="7" s="2" customFormat="1" ht="23" customHeight="1" spans="1:11">
      <c r="A7" s="14" t="s">
        <v>17</v>
      </c>
      <c r="B7" s="15" t="s">
        <v>18</v>
      </c>
      <c r="C7" s="16">
        <f>SUM(C8:C11)</f>
        <v>269.72</v>
      </c>
      <c r="D7" s="16"/>
      <c r="E7" s="16">
        <f>SUM(E8:E11)</f>
        <v>109.25</v>
      </c>
      <c r="F7" s="16"/>
      <c r="G7" s="16">
        <f>SUM(G8:G11)</f>
        <v>378.97</v>
      </c>
      <c r="H7" s="16" t="s">
        <v>19</v>
      </c>
      <c r="I7" s="16">
        <v>1728</v>
      </c>
      <c r="J7" s="16">
        <f t="shared" ref="J7:J16" si="0">G7/I7*10000</f>
        <v>2193.11342592593</v>
      </c>
      <c r="K7" s="14"/>
    </row>
    <row r="8" s="2" customFormat="1" ht="23" customHeight="1" spans="1:11">
      <c r="A8" s="14"/>
      <c r="B8" s="17" t="s">
        <v>20</v>
      </c>
      <c r="C8" s="18">
        <v>269.72</v>
      </c>
      <c r="D8" s="18"/>
      <c r="E8" s="18"/>
      <c r="F8" s="16"/>
      <c r="G8" s="18">
        <f>C8+E8</f>
        <v>269.72</v>
      </c>
      <c r="H8" s="18" t="s">
        <v>19</v>
      </c>
      <c r="I8" s="18">
        <f>I7</f>
        <v>1728</v>
      </c>
      <c r="J8" s="18">
        <f t="shared" si="0"/>
        <v>1560.87962962963</v>
      </c>
      <c r="K8" s="14"/>
    </row>
    <row r="9" s="2" customFormat="1" ht="23" customHeight="1" spans="1:11">
      <c r="A9" s="14"/>
      <c r="B9" s="17" t="s">
        <v>21</v>
      </c>
      <c r="C9" s="18"/>
      <c r="D9" s="18"/>
      <c r="E9" s="18">
        <v>22.3</v>
      </c>
      <c r="F9" s="16"/>
      <c r="G9" s="18">
        <f>C9+E9</f>
        <v>22.3</v>
      </c>
      <c r="H9" s="18" t="s">
        <v>19</v>
      </c>
      <c r="I9" s="18">
        <f>I7</f>
        <v>1728</v>
      </c>
      <c r="J9" s="18">
        <f t="shared" si="0"/>
        <v>129.050925925926</v>
      </c>
      <c r="K9" s="14"/>
    </row>
    <row r="10" s="2" customFormat="1" ht="23" customHeight="1" spans="1:11">
      <c r="A10" s="14"/>
      <c r="B10" s="17" t="s">
        <v>22</v>
      </c>
      <c r="C10" s="18"/>
      <c r="D10" s="18"/>
      <c r="E10" s="18">
        <v>55.43</v>
      </c>
      <c r="F10" s="16"/>
      <c r="G10" s="18">
        <f>C10+E10</f>
        <v>55.43</v>
      </c>
      <c r="H10" s="18" t="s">
        <v>19</v>
      </c>
      <c r="I10" s="18">
        <f>I9</f>
        <v>1728</v>
      </c>
      <c r="J10" s="18">
        <f t="shared" si="0"/>
        <v>320.775462962963</v>
      </c>
      <c r="K10" s="14"/>
    </row>
    <row r="11" s="2" customFormat="1" ht="23" customHeight="1" spans="1:11">
      <c r="A11" s="14"/>
      <c r="B11" s="17" t="s">
        <v>23</v>
      </c>
      <c r="C11" s="18"/>
      <c r="D11" s="18"/>
      <c r="E11" s="18">
        <v>31.52</v>
      </c>
      <c r="F11" s="16"/>
      <c r="G11" s="18">
        <f>C11+E11</f>
        <v>31.52</v>
      </c>
      <c r="H11" s="18" t="s">
        <v>19</v>
      </c>
      <c r="I11" s="18">
        <f>I7</f>
        <v>1728</v>
      </c>
      <c r="J11" s="18">
        <f t="shared" si="0"/>
        <v>182.407407407407</v>
      </c>
      <c r="K11" s="14"/>
    </row>
    <row r="12" s="2" customFormat="1" ht="23" customHeight="1" spans="1:11">
      <c r="A12" s="14" t="s">
        <v>24</v>
      </c>
      <c r="B12" s="15" t="s">
        <v>25</v>
      </c>
      <c r="C12" s="16">
        <f>SUM(C13:C16)</f>
        <v>314.87</v>
      </c>
      <c r="D12" s="16"/>
      <c r="E12" s="16">
        <f>SUM(E13:E16)</f>
        <v>128.87</v>
      </c>
      <c r="F12" s="16"/>
      <c r="G12" s="16">
        <f>SUM(G13:G16)</f>
        <v>443.74</v>
      </c>
      <c r="H12" s="16" t="s">
        <v>19</v>
      </c>
      <c r="I12" s="16">
        <v>1728</v>
      </c>
      <c r="J12" s="16">
        <f t="shared" si="0"/>
        <v>2567.93981481481</v>
      </c>
      <c r="K12" s="14"/>
    </row>
    <row r="13" s="2" customFormat="1" ht="23" customHeight="1" spans="1:11">
      <c r="A13" s="14"/>
      <c r="B13" s="17" t="s">
        <v>20</v>
      </c>
      <c r="C13" s="18">
        <v>314.87</v>
      </c>
      <c r="D13" s="18"/>
      <c r="E13" s="18"/>
      <c r="F13" s="16"/>
      <c r="G13" s="18">
        <f>C13+E13</f>
        <v>314.87</v>
      </c>
      <c r="H13" s="18" t="s">
        <v>19</v>
      </c>
      <c r="I13" s="18">
        <f>I12</f>
        <v>1728</v>
      </c>
      <c r="J13" s="18">
        <f t="shared" si="0"/>
        <v>1822.16435185185</v>
      </c>
      <c r="K13" s="14"/>
    </row>
    <row r="14" s="2" customFormat="1" ht="23" customHeight="1" spans="1:11">
      <c r="A14" s="14"/>
      <c r="B14" s="17" t="s">
        <v>21</v>
      </c>
      <c r="C14" s="18"/>
      <c r="D14" s="18"/>
      <c r="E14" s="18">
        <v>22.3</v>
      </c>
      <c r="F14" s="16"/>
      <c r="G14" s="18">
        <f>C14+E14</f>
        <v>22.3</v>
      </c>
      <c r="H14" s="18" t="s">
        <v>19</v>
      </c>
      <c r="I14" s="18">
        <f>I12</f>
        <v>1728</v>
      </c>
      <c r="J14" s="18">
        <f t="shared" si="0"/>
        <v>129.050925925926</v>
      </c>
      <c r="K14" s="14"/>
    </row>
    <row r="15" s="2" customFormat="1" ht="23" customHeight="1" spans="1:11">
      <c r="A15" s="14"/>
      <c r="B15" s="17" t="s">
        <v>22</v>
      </c>
      <c r="C15" s="18"/>
      <c r="D15" s="18"/>
      <c r="E15" s="18">
        <v>30.09</v>
      </c>
      <c r="F15" s="16"/>
      <c r="G15" s="18">
        <f>C15+E15</f>
        <v>30.09</v>
      </c>
      <c r="H15" s="18" t="s">
        <v>19</v>
      </c>
      <c r="I15" s="18">
        <f>I14</f>
        <v>1728</v>
      </c>
      <c r="J15" s="18">
        <f t="shared" si="0"/>
        <v>174.131944444444</v>
      </c>
      <c r="K15" s="14"/>
    </row>
    <row r="16" s="2" customFormat="1" ht="23" customHeight="1" spans="1:11">
      <c r="A16" s="14"/>
      <c r="B16" s="17" t="s">
        <v>23</v>
      </c>
      <c r="C16" s="18"/>
      <c r="D16" s="18"/>
      <c r="E16" s="18">
        <v>76.48</v>
      </c>
      <c r="F16" s="16"/>
      <c r="G16" s="18">
        <f>C16+E16</f>
        <v>76.48</v>
      </c>
      <c r="H16" s="18" t="s">
        <v>19</v>
      </c>
      <c r="I16" s="18">
        <f>I12</f>
        <v>1728</v>
      </c>
      <c r="J16" s="18">
        <f t="shared" si="0"/>
        <v>442.592592592593</v>
      </c>
      <c r="K16" s="14"/>
    </row>
    <row r="17" s="2" customFormat="1" ht="23" customHeight="1" spans="1:11">
      <c r="A17" s="14" t="s">
        <v>26</v>
      </c>
      <c r="B17" s="15" t="s">
        <v>27</v>
      </c>
      <c r="C17" s="16">
        <f>SUM(C18:C20)</f>
        <v>157.72</v>
      </c>
      <c r="D17" s="16"/>
      <c r="E17" s="16">
        <f>SUM(E18:E21)</f>
        <v>61.88</v>
      </c>
      <c r="F17" s="16"/>
      <c r="G17" s="16">
        <f>SUM(G18:G21)</f>
        <v>219.6</v>
      </c>
      <c r="H17" s="16"/>
      <c r="I17" s="16"/>
      <c r="J17" s="18"/>
      <c r="K17" s="14"/>
    </row>
    <row r="18" s="2" customFormat="1" ht="23" customHeight="1" spans="1:11">
      <c r="A18" s="14"/>
      <c r="B18" s="17" t="s">
        <v>28</v>
      </c>
      <c r="C18" s="18">
        <v>135.34</v>
      </c>
      <c r="D18" s="16"/>
      <c r="E18" s="16"/>
      <c r="F18" s="16"/>
      <c r="G18" s="18">
        <f>C18+E18</f>
        <v>135.34</v>
      </c>
      <c r="H18" s="18" t="s">
        <v>19</v>
      </c>
      <c r="I18" s="18">
        <v>6521</v>
      </c>
      <c r="J18" s="18">
        <f>G18/I18*10000</f>
        <v>207.544855083576</v>
      </c>
      <c r="K18" s="14"/>
    </row>
    <row r="19" s="2" customFormat="1" ht="23" customHeight="1" spans="1:11">
      <c r="A19" s="19"/>
      <c r="B19" s="20" t="s">
        <v>29</v>
      </c>
      <c r="C19" s="21">
        <v>11.28</v>
      </c>
      <c r="D19" s="21"/>
      <c r="E19" s="18">
        <v>12.23</v>
      </c>
      <c r="F19" s="16"/>
      <c r="G19" s="18">
        <f>C19+E19</f>
        <v>23.51</v>
      </c>
      <c r="H19" s="16"/>
      <c r="I19" s="16"/>
      <c r="J19" s="16"/>
      <c r="K19" s="14"/>
    </row>
    <row r="20" s="2" customFormat="1" ht="23" customHeight="1" spans="1:11">
      <c r="A20" s="19"/>
      <c r="B20" s="17" t="s">
        <v>30</v>
      </c>
      <c r="C20" s="18">
        <v>11.1</v>
      </c>
      <c r="D20" s="18"/>
      <c r="E20" s="18">
        <v>20.83</v>
      </c>
      <c r="F20" s="16"/>
      <c r="G20" s="18">
        <f>C20+E20</f>
        <v>31.93</v>
      </c>
      <c r="H20" s="16"/>
      <c r="I20" s="16"/>
      <c r="J20" s="16"/>
      <c r="K20" s="14"/>
    </row>
    <row r="21" s="2" customFormat="1" ht="23" customHeight="1" spans="1:11">
      <c r="A21" s="19"/>
      <c r="B21" s="17" t="s">
        <v>31</v>
      </c>
      <c r="C21" s="18"/>
      <c r="D21" s="18"/>
      <c r="E21" s="18">
        <f>49.65-E20</f>
        <v>28.82</v>
      </c>
      <c r="F21" s="16"/>
      <c r="G21" s="18">
        <f>C21+E21</f>
        <v>28.82</v>
      </c>
      <c r="H21" s="16"/>
      <c r="I21" s="16"/>
      <c r="J21" s="16"/>
      <c r="K21" s="14"/>
    </row>
    <row r="22" s="2" customFormat="1" ht="23" customHeight="1" spans="1:11">
      <c r="A22" s="14" t="s">
        <v>32</v>
      </c>
      <c r="B22" s="15" t="s">
        <v>33</v>
      </c>
      <c r="C22" s="16"/>
      <c r="D22" s="16"/>
      <c r="E22" s="16"/>
      <c r="F22" s="16">
        <f>SUM(F23:F35)</f>
        <v>88.425566</v>
      </c>
      <c r="G22" s="16">
        <f t="shared" ref="G22:G36" si="1">F22</f>
        <v>88.425566</v>
      </c>
      <c r="H22" s="16"/>
      <c r="I22" s="16"/>
      <c r="J22" s="16"/>
      <c r="K22" s="16">
        <v>7.1</v>
      </c>
    </row>
    <row r="23" s="2" customFormat="1" ht="23" customHeight="1" spans="1:11">
      <c r="A23" s="19">
        <v>1</v>
      </c>
      <c r="B23" s="17" t="s">
        <v>34</v>
      </c>
      <c r="C23" s="18"/>
      <c r="D23" s="18"/>
      <c r="E23" s="18"/>
      <c r="F23" s="18">
        <f t="shared" ref="F23:F34" si="2">I23*J23</f>
        <v>5.21155</v>
      </c>
      <c r="G23" s="18">
        <f t="shared" si="1"/>
        <v>5.21155</v>
      </c>
      <c r="H23" s="18" t="s">
        <v>35</v>
      </c>
      <c r="I23" s="18">
        <f>G6</f>
        <v>1042.31</v>
      </c>
      <c r="J23" s="26">
        <v>0.005</v>
      </c>
      <c r="K23" s="16"/>
    </row>
    <row r="24" s="2" customFormat="1" ht="23" customHeight="1" spans="1:11">
      <c r="A24" s="19">
        <v>2</v>
      </c>
      <c r="B24" s="17" t="s">
        <v>36</v>
      </c>
      <c r="C24" s="16"/>
      <c r="D24" s="16"/>
      <c r="E24" s="16"/>
      <c r="F24" s="18">
        <v>1.5</v>
      </c>
      <c r="G24" s="18">
        <f t="shared" si="1"/>
        <v>1.5</v>
      </c>
      <c r="H24" s="18" t="s">
        <v>35</v>
      </c>
      <c r="I24" s="18"/>
      <c r="J24" s="26"/>
      <c r="K24" s="16"/>
    </row>
    <row r="25" s="2" customFormat="1" ht="23" customHeight="1" spans="1:11">
      <c r="A25" s="19">
        <v>3</v>
      </c>
      <c r="B25" s="17" t="s">
        <v>37</v>
      </c>
      <c r="C25" s="16"/>
      <c r="D25" s="16"/>
      <c r="E25" s="16"/>
      <c r="F25" s="18">
        <f t="shared" si="2"/>
        <v>5.21155</v>
      </c>
      <c r="G25" s="18">
        <f t="shared" si="1"/>
        <v>5.21155</v>
      </c>
      <c r="H25" s="18" t="s">
        <v>35</v>
      </c>
      <c r="I25" s="18">
        <f>G6</f>
        <v>1042.31</v>
      </c>
      <c r="J25" s="26">
        <v>0.005</v>
      </c>
      <c r="K25" s="16"/>
    </row>
    <row r="26" s="2" customFormat="1" ht="23" customHeight="1" spans="1:11">
      <c r="A26" s="19">
        <v>4</v>
      </c>
      <c r="B26" s="17" t="s">
        <v>38</v>
      </c>
      <c r="C26" s="16"/>
      <c r="D26" s="16"/>
      <c r="E26" s="16"/>
      <c r="F26" s="18">
        <f t="shared" si="2"/>
        <v>26.05775</v>
      </c>
      <c r="G26" s="18">
        <f t="shared" si="1"/>
        <v>26.05775</v>
      </c>
      <c r="H26" s="18" t="s">
        <v>35</v>
      </c>
      <c r="I26" s="18">
        <f>G6</f>
        <v>1042.31</v>
      </c>
      <c r="J26" s="26">
        <v>0.025</v>
      </c>
      <c r="K26" s="16"/>
    </row>
    <row r="27" s="2" customFormat="1" ht="23" customHeight="1" spans="1:11">
      <c r="A27" s="19">
        <v>5</v>
      </c>
      <c r="B27" s="17" t="s">
        <v>39</v>
      </c>
      <c r="C27" s="16"/>
      <c r="D27" s="16"/>
      <c r="E27" s="16"/>
      <c r="F27" s="18">
        <f t="shared" si="2"/>
        <v>2.605775</v>
      </c>
      <c r="G27" s="18">
        <f t="shared" si="1"/>
        <v>2.605775</v>
      </c>
      <c r="H27" s="18" t="s">
        <v>35</v>
      </c>
      <c r="I27" s="18">
        <f>G6</f>
        <v>1042.31</v>
      </c>
      <c r="J27" s="26">
        <v>0.0025</v>
      </c>
      <c r="K27" s="16"/>
    </row>
    <row r="28" s="2" customFormat="1" ht="23" customHeight="1" spans="1:11">
      <c r="A28" s="19">
        <v>6</v>
      </c>
      <c r="B28" s="17" t="s">
        <v>40</v>
      </c>
      <c r="C28" s="16"/>
      <c r="D28" s="16"/>
      <c r="E28" s="16"/>
      <c r="F28" s="18">
        <f t="shared" si="2"/>
        <v>1.563465</v>
      </c>
      <c r="G28" s="18">
        <f t="shared" si="1"/>
        <v>1.563465</v>
      </c>
      <c r="H28" s="18" t="s">
        <v>35</v>
      </c>
      <c r="I28" s="18">
        <f>G6</f>
        <v>1042.31</v>
      </c>
      <c r="J28" s="26">
        <v>0.0015</v>
      </c>
      <c r="K28" s="16"/>
    </row>
    <row r="29" s="2" customFormat="1" ht="23" customHeight="1" spans="1:11">
      <c r="A29" s="19">
        <v>7</v>
      </c>
      <c r="B29" s="17" t="s">
        <v>41</v>
      </c>
      <c r="C29" s="16"/>
      <c r="D29" s="16"/>
      <c r="E29" s="16"/>
      <c r="F29" s="18">
        <f t="shared" si="2"/>
        <v>4.690395</v>
      </c>
      <c r="G29" s="18">
        <f t="shared" si="1"/>
        <v>4.690395</v>
      </c>
      <c r="H29" s="18" t="s">
        <v>35</v>
      </c>
      <c r="I29" s="18">
        <f>G6</f>
        <v>1042.31</v>
      </c>
      <c r="J29" s="26">
        <v>0.0045</v>
      </c>
      <c r="K29" s="16"/>
    </row>
    <row r="30" s="2" customFormat="1" ht="23" customHeight="1" spans="1:11">
      <c r="A30" s="19">
        <v>8</v>
      </c>
      <c r="B30" s="17" t="s">
        <v>42</v>
      </c>
      <c r="C30" s="16"/>
      <c r="D30" s="16"/>
      <c r="E30" s="16"/>
      <c r="F30" s="18">
        <f t="shared" si="2"/>
        <v>5.21155</v>
      </c>
      <c r="G30" s="18">
        <f t="shared" si="1"/>
        <v>5.21155</v>
      </c>
      <c r="H30" s="18" t="s">
        <v>35</v>
      </c>
      <c r="I30" s="18">
        <f>G6</f>
        <v>1042.31</v>
      </c>
      <c r="J30" s="26">
        <v>0.005</v>
      </c>
      <c r="K30" s="16"/>
    </row>
    <row r="31" s="2" customFormat="1" ht="23" customHeight="1" spans="1:11">
      <c r="A31" s="19">
        <v>9</v>
      </c>
      <c r="B31" s="17" t="s">
        <v>43</v>
      </c>
      <c r="C31" s="16"/>
      <c r="D31" s="16"/>
      <c r="E31" s="16"/>
      <c r="F31" s="18">
        <f t="shared" si="2"/>
        <v>2.605775</v>
      </c>
      <c r="G31" s="18">
        <f t="shared" si="1"/>
        <v>2.605775</v>
      </c>
      <c r="H31" s="18" t="s">
        <v>35</v>
      </c>
      <c r="I31" s="18">
        <f>G6</f>
        <v>1042.31</v>
      </c>
      <c r="J31" s="26">
        <v>0.0025</v>
      </c>
      <c r="K31" s="16"/>
    </row>
    <row r="32" s="2" customFormat="1" ht="23" customHeight="1" spans="1:11">
      <c r="A32" s="19">
        <v>10</v>
      </c>
      <c r="B32" s="17" t="s">
        <v>44</v>
      </c>
      <c r="C32" s="16"/>
      <c r="D32" s="16"/>
      <c r="E32" s="16"/>
      <c r="F32" s="18">
        <f t="shared" si="2"/>
        <v>7.921556</v>
      </c>
      <c r="G32" s="18">
        <f t="shared" si="1"/>
        <v>7.921556</v>
      </c>
      <c r="H32" s="18" t="s">
        <v>35</v>
      </c>
      <c r="I32" s="18">
        <f>G6</f>
        <v>1042.31</v>
      </c>
      <c r="J32" s="26">
        <v>0.0076</v>
      </c>
      <c r="K32" s="16"/>
    </row>
    <row r="33" s="2" customFormat="1" ht="23" customHeight="1" spans="1:11">
      <c r="A33" s="19">
        <v>11</v>
      </c>
      <c r="B33" s="17" t="s">
        <v>45</v>
      </c>
      <c r="C33" s="16"/>
      <c r="D33" s="16"/>
      <c r="E33" s="16"/>
      <c r="F33" s="18">
        <f t="shared" si="2"/>
        <v>15.63465</v>
      </c>
      <c r="G33" s="18">
        <f t="shared" si="1"/>
        <v>15.63465</v>
      </c>
      <c r="H33" s="18" t="s">
        <v>35</v>
      </c>
      <c r="I33" s="18">
        <f>G6</f>
        <v>1042.31</v>
      </c>
      <c r="J33" s="26">
        <v>0.015</v>
      </c>
      <c r="K33" s="16"/>
    </row>
    <row r="34" s="2" customFormat="1" ht="23" customHeight="1" spans="1:11">
      <c r="A34" s="19">
        <v>12</v>
      </c>
      <c r="B34" s="17" t="s">
        <v>46</v>
      </c>
      <c r="C34" s="16"/>
      <c r="D34" s="16"/>
      <c r="E34" s="16"/>
      <c r="F34" s="18">
        <f t="shared" si="2"/>
        <v>5.21155</v>
      </c>
      <c r="G34" s="18">
        <f t="shared" si="1"/>
        <v>5.21155</v>
      </c>
      <c r="H34" s="18" t="s">
        <v>35</v>
      </c>
      <c r="I34" s="18">
        <f>G6</f>
        <v>1042.31</v>
      </c>
      <c r="J34" s="26">
        <v>0.005</v>
      </c>
      <c r="K34" s="16"/>
    </row>
    <row r="35" s="2" customFormat="1" ht="23" customHeight="1" spans="1:11">
      <c r="A35" s="19">
        <v>13</v>
      </c>
      <c r="B35" s="17" t="s">
        <v>47</v>
      </c>
      <c r="C35" s="16"/>
      <c r="D35" s="16"/>
      <c r="E35" s="16"/>
      <c r="F35" s="18">
        <v>5</v>
      </c>
      <c r="G35" s="18">
        <f t="shared" si="1"/>
        <v>5</v>
      </c>
      <c r="H35" s="18" t="s">
        <v>35</v>
      </c>
      <c r="I35" s="18"/>
      <c r="J35" s="18"/>
      <c r="K35" s="16"/>
    </row>
    <row r="36" s="2" customFormat="1" ht="23" customHeight="1" spans="1:11">
      <c r="A36" s="14" t="s">
        <v>48</v>
      </c>
      <c r="B36" s="15" t="s">
        <v>49</v>
      </c>
      <c r="C36" s="16"/>
      <c r="D36" s="16"/>
      <c r="E36" s="16"/>
      <c r="F36" s="16">
        <f>(G6+F22)*3%</f>
        <v>33.92206698</v>
      </c>
      <c r="G36" s="16">
        <f t="shared" si="1"/>
        <v>33.92206698</v>
      </c>
      <c r="H36" s="16"/>
      <c r="I36" s="16"/>
      <c r="J36" s="16"/>
      <c r="K36" s="16">
        <v>7.4</v>
      </c>
    </row>
    <row r="37" s="2" customFormat="1" ht="23" customHeight="1" spans="1:11">
      <c r="A37" s="14"/>
      <c r="B37" s="14" t="s">
        <v>50</v>
      </c>
      <c r="C37" s="16">
        <f>C6</f>
        <v>742.31</v>
      </c>
      <c r="D37" s="16">
        <f>D6</f>
        <v>0</v>
      </c>
      <c r="E37" s="16">
        <f>E6</f>
        <v>300</v>
      </c>
      <c r="F37" s="16">
        <f>F22+F36</f>
        <v>122.34763298</v>
      </c>
      <c r="G37" s="16">
        <f>G6+G22+G36</f>
        <v>1164.65763298</v>
      </c>
      <c r="H37" s="18"/>
      <c r="I37" s="18"/>
      <c r="J37" s="18"/>
      <c r="K37" s="18">
        <v>100</v>
      </c>
    </row>
    <row r="38" ht="18" spans="1:11">
      <c r="A38" s="22" t="s">
        <v>51</v>
      </c>
      <c r="C38" s="3"/>
      <c r="D38" s="3"/>
      <c r="E38" s="3"/>
      <c r="F38" s="3"/>
      <c r="G38" s="3"/>
      <c r="H38" s="3"/>
      <c r="I38" s="3"/>
      <c r="K38" s="3"/>
    </row>
  </sheetData>
  <mergeCells count="7">
    <mergeCell ref="A1:K1"/>
    <mergeCell ref="A2:K2"/>
    <mergeCell ref="A3:A5"/>
    <mergeCell ref="B3:B5"/>
    <mergeCell ref="K3:K4"/>
    <mergeCell ref="C3:G4"/>
    <mergeCell ref="H3:J4"/>
  </mergeCells>
  <pageMargins left="0.751388888888889" right="0.751388888888889" top="0.511805555555556" bottom="1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晓岚耀云波</cp:lastModifiedBy>
  <dcterms:created xsi:type="dcterms:W3CDTF">2021-07-31T17:25:00Z</dcterms:created>
  <cp:lastPrinted>2021-11-17T11:55:00Z</cp:lastPrinted>
  <dcterms:modified xsi:type="dcterms:W3CDTF">2026-06-04T10:08:25Z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88BF8ECF0A154F9E953AED71F3ED716D_13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